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Igcrad11\21_住民課\jumin\月末凍結データ\人口関係\★地区・年齢・国籍\R7年\"/>
    </mc:Choice>
  </mc:AlternateContent>
  <xr:revisionPtr revIDLastSave="0" documentId="13_ncr:1_{DF059F25-5821-485C-9B63-C0492742A242}" xr6:coauthVersionLast="36" xr6:coauthVersionMax="36" xr10:uidLastSave="{00000000-0000-0000-0000-000000000000}"/>
  <bookViews>
    <workbookView xWindow="0" yWindow="0" windowWidth="19200" windowHeight="11610" xr2:uid="{00000000-000D-0000-FFFF-FFFF00000000}"/>
  </bookViews>
  <sheets>
    <sheet name="2025.4" sheetId="6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" i="68" l="1"/>
  <c r="AE4" i="68" l="1"/>
  <c r="AG9" i="68" l="1"/>
  <c r="AG8" i="68"/>
  <c r="Y52" i="68" l="1"/>
  <c r="X52" i="68"/>
  <c r="W52" i="68"/>
  <c r="Y51" i="68"/>
  <c r="X51" i="68"/>
  <c r="W51" i="68"/>
  <c r="Y50" i="68"/>
  <c r="X50" i="68"/>
  <c r="W50" i="68"/>
  <c r="AF49" i="68"/>
  <c r="AE49" i="68"/>
  <c r="AD49" i="68"/>
  <c r="Y49" i="68"/>
  <c r="X49" i="68"/>
  <c r="W49" i="68"/>
  <c r="AF48" i="68"/>
  <c r="AE48" i="68"/>
  <c r="AD48" i="68"/>
  <c r="Y48" i="68"/>
  <c r="X48" i="68"/>
  <c r="W48" i="68"/>
  <c r="AF47" i="68"/>
  <c r="AE47" i="68"/>
  <c r="AD47" i="68"/>
  <c r="Y47" i="68"/>
  <c r="X47" i="68"/>
  <c r="W47" i="68"/>
  <c r="AF46" i="68"/>
  <c r="AE46" i="68"/>
  <c r="AD46" i="68"/>
  <c r="Y46" i="68"/>
  <c r="X46" i="68"/>
  <c r="W46" i="68"/>
  <c r="AF45" i="68"/>
  <c r="AE45" i="68"/>
  <c r="AD45" i="68"/>
  <c r="Y45" i="68"/>
  <c r="X45" i="68"/>
  <c r="W45" i="68"/>
  <c r="Y44" i="68"/>
  <c r="X44" i="68"/>
  <c r="W44" i="68"/>
  <c r="Y43" i="68"/>
  <c r="X43" i="68"/>
  <c r="W43" i="68"/>
  <c r="Y42" i="68"/>
  <c r="X42" i="68"/>
  <c r="W42" i="68"/>
  <c r="Y41" i="68"/>
  <c r="X41" i="68"/>
  <c r="W41" i="68"/>
  <c r="Y40" i="68"/>
  <c r="X40" i="68"/>
  <c r="W40" i="68"/>
  <c r="Y39" i="68"/>
  <c r="X39" i="68"/>
  <c r="W39" i="68"/>
  <c r="Y38" i="68"/>
  <c r="X38" i="68"/>
  <c r="W38" i="68"/>
  <c r="AF37" i="68"/>
  <c r="AE37" i="68"/>
  <c r="AD37" i="68"/>
  <c r="Y37" i="68"/>
  <c r="X37" i="68"/>
  <c r="W37" i="68"/>
  <c r="AF36" i="68"/>
  <c r="AE36" i="68"/>
  <c r="AD36" i="68"/>
  <c r="Y36" i="68"/>
  <c r="X36" i="68"/>
  <c r="W36" i="68"/>
  <c r="AF35" i="68"/>
  <c r="AE35" i="68"/>
  <c r="AD35" i="68"/>
  <c r="Y35" i="68"/>
  <c r="X35" i="68"/>
  <c r="W35" i="68"/>
  <c r="AF34" i="68"/>
  <c r="AE34" i="68"/>
  <c r="AD34" i="68"/>
  <c r="Y34" i="68"/>
  <c r="X34" i="68"/>
  <c r="W34" i="68"/>
  <c r="AF33" i="68"/>
  <c r="AE33" i="68"/>
  <c r="AD33" i="68"/>
  <c r="Y33" i="68"/>
  <c r="X33" i="68"/>
  <c r="W33" i="68"/>
  <c r="AF32" i="68"/>
  <c r="AE32" i="68"/>
  <c r="AD32" i="68"/>
  <c r="Y32" i="68"/>
  <c r="X32" i="68"/>
  <c r="W32" i="68"/>
  <c r="AF31" i="68"/>
  <c r="AE31" i="68"/>
  <c r="AD31" i="68"/>
  <c r="Y31" i="68"/>
  <c r="X31" i="68"/>
  <c r="W31" i="68"/>
  <c r="Y30" i="68"/>
  <c r="X30" i="68"/>
  <c r="W30" i="68"/>
  <c r="Y29" i="68"/>
  <c r="X29" i="68"/>
  <c r="W29" i="68"/>
  <c r="Y27" i="68"/>
  <c r="X27" i="68"/>
  <c r="W27" i="68"/>
  <c r="AF23" i="68"/>
  <c r="AE23" i="68"/>
  <c r="AD23" i="68"/>
  <c r="AF22" i="68"/>
  <c r="AE22" i="68"/>
  <c r="AD22" i="68"/>
  <c r="AF21" i="68"/>
  <c r="AE21" i="68"/>
  <c r="AD21" i="68"/>
  <c r="Y21" i="68"/>
  <c r="X21" i="68"/>
  <c r="W21" i="68"/>
  <c r="AF20" i="68"/>
  <c r="AE20" i="68"/>
  <c r="AD20" i="68"/>
  <c r="Y20" i="68"/>
  <c r="X20" i="68"/>
  <c r="W20" i="68"/>
  <c r="AF19" i="68"/>
  <c r="AE19" i="68"/>
  <c r="AD19" i="68"/>
  <c r="Y19" i="68"/>
  <c r="X19" i="68"/>
  <c r="W19" i="68"/>
  <c r="AF18" i="68"/>
  <c r="AE18" i="68"/>
  <c r="AD18" i="68"/>
  <c r="Y18" i="68"/>
  <c r="X18" i="68"/>
  <c r="W18" i="68"/>
  <c r="AF17" i="68"/>
  <c r="AE17" i="68"/>
  <c r="AD17" i="68"/>
  <c r="Y17" i="68"/>
  <c r="X17" i="68"/>
  <c r="W17" i="68"/>
  <c r="AF16" i="68"/>
  <c r="AF15" i="68" s="1"/>
  <c r="AE16" i="68"/>
  <c r="AD16" i="68"/>
  <c r="AD15" i="68" s="1"/>
  <c r="Y16" i="68"/>
  <c r="X16" i="68"/>
  <c r="W16" i="68"/>
  <c r="Y15" i="68"/>
  <c r="X15" i="68"/>
  <c r="W15" i="68"/>
  <c r="Y14" i="68"/>
  <c r="X14" i="68"/>
  <c r="W14" i="68"/>
  <c r="Y13" i="68"/>
  <c r="X13" i="68"/>
  <c r="W13" i="68"/>
  <c r="Y12" i="68"/>
  <c r="X12" i="68"/>
  <c r="W12" i="68"/>
  <c r="Y11" i="68"/>
  <c r="X11" i="68"/>
  <c r="W11" i="68"/>
  <c r="AG10" i="68"/>
  <c r="Y10" i="68"/>
  <c r="X10" i="68"/>
  <c r="W10" i="68"/>
  <c r="Y9" i="68"/>
  <c r="X9" i="68"/>
  <c r="W9" i="68"/>
  <c r="Y8" i="68"/>
  <c r="X8" i="68"/>
  <c r="W8" i="68"/>
  <c r="AF7" i="68"/>
  <c r="AE7" i="68"/>
  <c r="AD7" i="68"/>
  <c r="Y7" i="68"/>
  <c r="X7" i="68"/>
  <c r="W7" i="68"/>
  <c r="AD6" i="68"/>
  <c r="Y6" i="68"/>
  <c r="X6" i="68"/>
  <c r="W6" i="68"/>
  <c r="AF5" i="68"/>
  <c r="AE5" i="68"/>
  <c r="Y5" i="68"/>
  <c r="X5" i="68"/>
  <c r="W5" i="68"/>
  <c r="AF4" i="68"/>
  <c r="Y4" i="68"/>
  <c r="X4" i="68"/>
  <c r="W4" i="68"/>
  <c r="W24" i="68" l="1"/>
  <c r="Y26" i="68"/>
  <c r="X24" i="68"/>
  <c r="Z31" i="68"/>
  <c r="Z51" i="68"/>
  <c r="AG32" i="68"/>
  <c r="Y24" i="68"/>
  <c r="X26" i="68"/>
  <c r="W23" i="68"/>
  <c r="Z5" i="68"/>
  <c r="AG4" i="68"/>
  <c r="AG19" i="68"/>
  <c r="W25" i="68"/>
  <c r="Y25" i="68"/>
  <c r="W26" i="68"/>
  <c r="AG47" i="68"/>
  <c r="Z17" i="68"/>
  <c r="AG18" i="68"/>
  <c r="Z21" i="68"/>
  <c r="Z45" i="68"/>
  <c r="Z49" i="68"/>
  <c r="Z9" i="68"/>
  <c r="AG45" i="68"/>
  <c r="AG49" i="68"/>
  <c r="Z19" i="68"/>
  <c r="Z41" i="68"/>
  <c r="Z47" i="68"/>
  <c r="Z52" i="68"/>
  <c r="AF6" i="68"/>
  <c r="Z33" i="68"/>
  <c r="AG34" i="68"/>
  <c r="Z37" i="68"/>
  <c r="Z44" i="68"/>
  <c r="AG33" i="68"/>
  <c r="Z6" i="68"/>
  <c r="Z14" i="68"/>
  <c r="AG16" i="68"/>
  <c r="AG20" i="68"/>
  <c r="AG22" i="68"/>
  <c r="Z35" i="68"/>
  <c r="AG36" i="68"/>
  <c r="Z40" i="68"/>
  <c r="AD38" i="68"/>
  <c r="AF38" i="68"/>
  <c r="AG7" i="68"/>
  <c r="Z8" i="68"/>
  <c r="Z30" i="68"/>
  <c r="Z39" i="68"/>
  <c r="Z46" i="68"/>
  <c r="Z50" i="68"/>
  <c r="Z10" i="68"/>
  <c r="Z12" i="68"/>
  <c r="Z18" i="68"/>
  <c r="Z32" i="68"/>
  <c r="Z36" i="68"/>
  <c r="AG37" i="68"/>
  <c r="Z42" i="68"/>
  <c r="Z4" i="68"/>
  <c r="AG5" i="68"/>
  <c r="Z7" i="68"/>
  <c r="Z15" i="68"/>
  <c r="Y23" i="68"/>
  <c r="Z27" i="68"/>
  <c r="AG46" i="68"/>
  <c r="X23" i="68"/>
  <c r="X25" i="68"/>
  <c r="AD50" i="68"/>
  <c r="W28" i="68" s="1"/>
  <c r="Z13" i="68"/>
  <c r="Z43" i="68"/>
  <c r="Z48" i="68"/>
  <c r="Z11" i="68"/>
  <c r="Z16" i="68"/>
  <c r="AG17" i="68"/>
  <c r="Z20" i="68"/>
  <c r="AG21" i="68"/>
  <c r="AG23" i="68"/>
  <c r="Z29" i="68"/>
  <c r="AG31" i="68"/>
  <c r="Z34" i="68"/>
  <c r="AG35" i="68"/>
  <c r="Z38" i="68"/>
  <c r="AF50" i="68"/>
  <c r="Y28" i="68" s="1"/>
  <c r="AG48" i="68"/>
  <c r="AF24" i="68"/>
  <c r="Y22" i="68"/>
  <c r="AD24" i="68"/>
  <c r="W22" i="68"/>
  <c r="AE38" i="68"/>
  <c r="AE50" i="68"/>
  <c r="X28" i="68" s="1"/>
  <c r="AE15" i="68"/>
  <c r="AE6" i="68"/>
  <c r="Z26" i="68" l="1"/>
  <c r="Z24" i="68"/>
  <c r="AG6" i="68"/>
  <c r="Z28" i="68"/>
  <c r="AG50" i="68"/>
  <c r="AG38" i="68"/>
  <c r="Z25" i="68"/>
  <c r="Z23" i="68"/>
  <c r="AG15" i="68"/>
  <c r="AG24" i="68" s="1"/>
  <c r="AE24" i="68"/>
  <c r="X22" i="68"/>
  <c r="Z22" i="68" s="1"/>
</calcChain>
</file>

<file path=xl/sharedStrings.xml><?xml version="1.0" encoding="utf-8"?>
<sst xmlns="http://schemas.openxmlformats.org/spreadsheetml/2006/main" count="199" uniqueCount="130">
  <si>
    <t>行政区コード</t>
  </si>
  <si>
    <t>行政区名</t>
  </si>
  <si>
    <t>大字コード</t>
  </si>
  <si>
    <t>大字名</t>
  </si>
  <si>
    <t>小字コード</t>
  </si>
  <si>
    <t>小字名</t>
  </si>
  <si>
    <t>世帯数－日本人</t>
  </si>
  <si>
    <t>世帯数－外国人</t>
  </si>
  <si>
    <t>世帯数－複数</t>
  </si>
  <si>
    <t>世帯数－計</t>
  </si>
  <si>
    <t>人口数－男－日本人</t>
  </si>
  <si>
    <t>人口数－男－外国人</t>
  </si>
  <si>
    <t>人口数－男－計</t>
  </si>
  <si>
    <t>人口数－女－日本人</t>
  </si>
  <si>
    <t>人口数－女－外国人</t>
  </si>
  <si>
    <t>人口数－女－計</t>
  </si>
  <si>
    <t>人口数－計－日本人</t>
  </si>
  <si>
    <t>人口数－計－外国人</t>
  </si>
  <si>
    <t>人口数－計－計</t>
  </si>
  <si>
    <t>原</t>
  </si>
  <si>
    <t>内馬場</t>
  </si>
  <si>
    <t>自治会名</t>
    <phoneticPr fontId="4"/>
  </si>
  <si>
    <t>世帯数</t>
  </si>
  <si>
    <t>男</t>
  </si>
  <si>
    <t>女</t>
  </si>
  <si>
    <t>人口</t>
  </si>
  <si>
    <t>猪名川町の人口</t>
  </si>
  <si>
    <t>男</t>
    <phoneticPr fontId="4"/>
  </si>
  <si>
    <t>民田</t>
  </si>
  <si>
    <t>日本人</t>
    <rPh sb="0" eb="3">
      <t>ニホンジン</t>
    </rPh>
    <phoneticPr fontId="4"/>
  </si>
  <si>
    <t>上阿古谷</t>
  </si>
  <si>
    <t>外国人</t>
    <rPh sb="0" eb="2">
      <t>ガイコク</t>
    </rPh>
    <rPh sb="2" eb="3">
      <t>ジン</t>
    </rPh>
    <phoneticPr fontId="4"/>
  </si>
  <si>
    <t>下阿古谷</t>
  </si>
  <si>
    <t>総計</t>
  </si>
  <si>
    <t>北田原</t>
  </si>
  <si>
    <t>月間増減数</t>
    <rPh sb="0" eb="2">
      <t>ゲッカン</t>
    </rPh>
    <rPh sb="2" eb="4">
      <t>ゾウゲン</t>
    </rPh>
    <rPh sb="4" eb="5">
      <t>カズ</t>
    </rPh>
    <phoneticPr fontId="4"/>
  </si>
  <si>
    <t>南田原</t>
  </si>
  <si>
    <t>内訳</t>
    <rPh sb="0" eb="1">
      <t>ウチ</t>
    </rPh>
    <rPh sb="1" eb="2">
      <t>ヤク</t>
    </rPh>
    <phoneticPr fontId="4"/>
  </si>
  <si>
    <t>（増）転入他</t>
    <rPh sb="1" eb="2">
      <t>ゾウ</t>
    </rPh>
    <rPh sb="3" eb="5">
      <t>テンニュウ</t>
    </rPh>
    <rPh sb="5" eb="6">
      <t>ホカ</t>
    </rPh>
    <phoneticPr fontId="4"/>
  </si>
  <si>
    <t>北野</t>
  </si>
  <si>
    <t>（増）出生</t>
    <rPh sb="1" eb="2">
      <t>ゾウ</t>
    </rPh>
    <phoneticPr fontId="4"/>
  </si>
  <si>
    <t>-</t>
    <phoneticPr fontId="4"/>
  </si>
  <si>
    <t>紫合</t>
  </si>
  <si>
    <t>（減）転出他</t>
    <rPh sb="1" eb="2">
      <t>ゲン</t>
    </rPh>
    <phoneticPr fontId="4"/>
  </si>
  <si>
    <t>柏梨田</t>
  </si>
  <si>
    <t>（減）死亡</t>
    <rPh sb="1" eb="2">
      <t>ゲン</t>
    </rPh>
    <phoneticPr fontId="4"/>
  </si>
  <si>
    <t>上野</t>
  </si>
  <si>
    <t>広根</t>
  </si>
  <si>
    <t>銀山</t>
  </si>
  <si>
    <t>猪渕</t>
  </si>
  <si>
    <t>肝川</t>
  </si>
  <si>
    <t>差組</t>
  </si>
  <si>
    <t>荘苑</t>
  </si>
  <si>
    <t>松尾台４丁目</t>
  </si>
  <si>
    <t>猪名川台</t>
  </si>
  <si>
    <t>広根ニューハイツ</t>
  </si>
  <si>
    <t>猪名川荘苑</t>
  </si>
  <si>
    <t>伏見台２丁目</t>
  </si>
  <si>
    <t>松尾台１丁目</t>
  </si>
  <si>
    <t>伏見台３丁目</t>
  </si>
  <si>
    <t>松尾台２丁目</t>
  </si>
  <si>
    <t>松尾台</t>
    <phoneticPr fontId="4"/>
  </si>
  <si>
    <t>伏見台４丁目</t>
  </si>
  <si>
    <t>松尾台３丁目</t>
  </si>
  <si>
    <t>伏見台</t>
    <phoneticPr fontId="4"/>
  </si>
  <si>
    <t>伏見台５丁目</t>
  </si>
  <si>
    <t>若葉</t>
    <rPh sb="1" eb="2">
      <t>ハ</t>
    </rPh>
    <phoneticPr fontId="4"/>
  </si>
  <si>
    <t>合計</t>
    <phoneticPr fontId="4"/>
  </si>
  <si>
    <t>伏見台１丁目</t>
  </si>
  <si>
    <t>パークタウン東</t>
    <phoneticPr fontId="4"/>
  </si>
  <si>
    <t>(サウンズヒル)は、松尾台２丁目の再掲</t>
    <rPh sb="17" eb="19">
      <t>サイケイ</t>
    </rPh>
    <phoneticPr fontId="4"/>
  </si>
  <si>
    <t>白金</t>
    <phoneticPr fontId="4"/>
  </si>
  <si>
    <t>広根ニューハイツ</t>
    <phoneticPr fontId="4"/>
  </si>
  <si>
    <t>つつじが丘</t>
    <phoneticPr fontId="4"/>
  </si>
  <si>
    <t>万善</t>
  </si>
  <si>
    <t>パークタウン</t>
  </si>
  <si>
    <t>若葉１丁目</t>
  </si>
  <si>
    <t>槻並</t>
  </si>
  <si>
    <t>若葉２丁目</t>
  </si>
  <si>
    <t>木津上</t>
  </si>
  <si>
    <t>若葉１丁目</t>
    <rPh sb="0" eb="2">
      <t>ワカバ</t>
    </rPh>
    <rPh sb="3" eb="5">
      <t>チョウメ</t>
    </rPh>
    <phoneticPr fontId="4"/>
  </si>
  <si>
    <t>白金１丁目</t>
  </si>
  <si>
    <t>木津</t>
  </si>
  <si>
    <t>若葉２丁目</t>
    <rPh sb="0" eb="2">
      <t>ワカバ</t>
    </rPh>
    <rPh sb="3" eb="5">
      <t>チョウメ</t>
    </rPh>
    <phoneticPr fontId="4"/>
  </si>
  <si>
    <t>白金２丁目</t>
  </si>
  <si>
    <t>木間生</t>
  </si>
  <si>
    <t xml:space="preserve"> レックスパーク</t>
  </si>
  <si>
    <t>白金３丁目</t>
  </si>
  <si>
    <t>杤原</t>
  </si>
  <si>
    <t>パークハウス猪名川</t>
    <phoneticPr fontId="4"/>
  </si>
  <si>
    <t>白金４丁目</t>
  </si>
  <si>
    <t>林田</t>
  </si>
  <si>
    <t>白金１丁目</t>
    <phoneticPr fontId="4"/>
  </si>
  <si>
    <t>サウンズヒル松尾台</t>
  </si>
  <si>
    <t>笹尾</t>
  </si>
  <si>
    <t>つつじが丘１丁目</t>
  </si>
  <si>
    <t>清水</t>
  </si>
  <si>
    <t>つつじが丘２丁目</t>
  </si>
  <si>
    <t>清水東</t>
  </si>
  <si>
    <t>つつじが丘３丁目</t>
  </si>
  <si>
    <t>仁頂寺</t>
  </si>
  <si>
    <t>つつじが丘４丁目</t>
  </si>
  <si>
    <t>島</t>
  </si>
  <si>
    <t>つつじが丘５丁目</t>
  </si>
  <si>
    <t>鎌倉</t>
  </si>
  <si>
    <t>レックスパーク猪名川</t>
  </si>
  <si>
    <t>杉生</t>
  </si>
  <si>
    <t>パークハウス猪名川</t>
  </si>
  <si>
    <t>西畑</t>
  </si>
  <si>
    <t>つつじが丘</t>
  </si>
  <si>
    <t>柏原</t>
  </si>
  <si>
    <t>万善荘</t>
  </si>
  <si>
    <t>つつじが丘１丁目</t>
    <phoneticPr fontId="4"/>
  </si>
  <si>
    <t>東山</t>
  </si>
  <si>
    <t>つつじが丘２丁目</t>
    <phoneticPr fontId="4"/>
  </si>
  <si>
    <t>猪名川グリーンランド</t>
    <phoneticPr fontId="4"/>
  </si>
  <si>
    <t>つつじが丘３丁目</t>
    <phoneticPr fontId="4"/>
  </si>
  <si>
    <t>旭ヶ丘</t>
  </si>
  <si>
    <t>つつじが丘４丁目</t>
    <phoneticPr fontId="4"/>
  </si>
  <si>
    <t>尾花</t>
  </si>
  <si>
    <t>ハウディー猪名川</t>
  </si>
  <si>
    <t>川向</t>
  </si>
  <si>
    <t>アイディタウン笹尾</t>
  </si>
  <si>
    <t>猪名川グリーンランド</t>
  </si>
  <si>
    <t>未使用</t>
  </si>
  <si>
    <t>日生ニュータウン</t>
  </si>
  <si>
    <t>　</t>
  </si>
  <si>
    <t>(サウンズヒル)</t>
  </si>
  <si>
    <t>合計</t>
  </si>
  <si>
    <t>令和７年４月末人口集計表</t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</si>
</sst>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ｺﾞｼｯｸE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32" applyNumberFormat="0" applyFill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35" applyNumberFormat="0" applyAlignment="0" applyProtection="0">
      <alignment vertical="center"/>
    </xf>
    <xf numFmtId="0" fontId="15" fillId="7" borderId="36" applyNumberFormat="0" applyAlignment="0" applyProtection="0">
      <alignment vertical="center"/>
    </xf>
    <xf numFmtId="0" fontId="16" fillId="7" borderId="35" applyNumberFormat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8" borderId="3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39" applyNumberFormat="0" applyFont="0" applyAlignment="0" applyProtection="0">
      <alignment vertical="center"/>
    </xf>
    <xf numFmtId="0" fontId="1" fillId="0" borderId="0">
      <alignment vertical="center"/>
    </xf>
    <xf numFmtId="0" fontId="1" fillId="9" borderId="39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vertical="center"/>
    </xf>
    <xf numFmtId="38" fontId="6" fillId="0" borderId="23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vertical="center"/>
    </xf>
    <xf numFmtId="38" fontId="6" fillId="2" borderId="21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vertical="center"/>
    </xf>
    <xf numFmtId="38" fontId="6" fillId="2" borderId="19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3" fillId="0" borderId="0" xfId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3" fillId="0" borderId="1" xfId="1" applyFill="1" applyBorder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horizontal="left" vertical="center"/>
    </xf>
    <xf numFmtId="38" fontId="6" fillId="0" borderId="0" xfId="1" applyFont="1" applyFill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left" vertical="center"/>
    </xf>
    <xf numFmtId="38" fontId="6" fillId="0" borderId="23" xfId="1" applyFont="1" applyFill="1" applyBorder="1" applyAlignment="1">
      <alignment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3" fillId="0" borderId="0" xfId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38" fontId="3" fillId="0" borderId="9" xfId="1" applyFill="1" applyBorder="1" applyAlignment="1">
      <alignment vertical="center"/>
    </xf>
    <xf numFmtId="38" fontId="6" fillId="0" borderId="25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2" borderId="18" xfId="1" applyFont="1" applyFill="1" applyBorder="1" applyAlignment="1">
      <alignment horizontal="left" vertical="center" wrapText="1"/>
    </xf>
    <xf numFmtId="38" fontId="6" fillId="2" borderId="20" xfId="1" applyFont="1" applyFill="1" applyBorder="1" applyAlignment="1">
      <alignment horizontal="left" vertical="center" wrapText="1"/>
    </xf>
    <xf numFmtId="38" fontId="6" fillId="2" borderId="19" xfId="1" applyFont="1" applyFill="1" applyBorder="1" applyAlignment="1">
      <alignment horizontal="left" vertical="center" wrapText="1"/>
    </xf>
    <xf numFmtId="38" fontId="5" fillId="0" borderId="0" xfId="1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</cellXfs>
  <cellStyles count="64">
    <cellStyle name="20% - アクセント 1" xfId="19" builtinId="30" customBuiltin="1"/>
    <cellStyle name="20% - アクセント 1 2" xfId="46" xr:uid="{00000000-0005-0000-0000-000031000000}"/>
    <cellStyle name="20% - アクセント 2" xfId="23" builtinId="34" customBuiltin="1"/>
    <cellStyle name="20% - アクセント 2 2" xfId="49" xr:uid="{00000000-0005-0000-0000-000032000000}"/>
    <cellStyle name="20% - アクセント 3" xfId="27" builtinId="38" customBuiltin="1"/>
    <cellStyle name="20% - アクセント 3 2" xfId="52" xr:uid="{00000000-0005-0000-0000-000033000000}"/>
    <cellStyle name="20% - アクセント 4" xfId="31" builtinId="42" customBuiltin="1"/>
    <cellStyle name="20% - アクセント 4 2" xfId="55" xr:uid="{00000000-0005-0000-0000-000034000000}"/>
    <cellStyle name="20% - アクセント 5" xfId="35" builtinId="46" customBuiltin="1"/>
    <cellStyle name="20% - アクセント 5 2" xfId="58" xr:uid="{00000000-0005-0000-0000-000035000000}"/>
    <cellStyle name="20% - アクセント 6" xfId="39" builtinId="50" customBuiltin="1"/>
    <cellStyle name="20% - アクセント 6 2" xfId="61" xr:uid="{00000000-0005-0000-0000-000036000000}"/>
    <cellStyle name="40% - アクセント 1" xfId="20" builtinId="31" customBuiltin="1"/>
    <cellStyle name="40% - アクセント 1 2" xfId="47" xr:uid="{00000000-0005-0000-0000-000037000000}"/>
    <cellStyle name="40% - アクセント 2" xfId="24" builtinId="35" customBuiltin="1"/>
    <cellStyle name="40% - アクセント 2 2" xfId="50" xr:uid="{00000000-0005-0000-0000-000038000000}"/>
    <cellStyle name="40% - アクセント 3" xfId="28" builtinId="39" customBuiltin="1"/>
    <cellStyle name="40% - アクセント 3 2" xfId="53" xr:uid="{00000000-0005-0000-0000-000039000000}"/>
    <cellStyle name="40% - アクセント 4" xfId="32" builtinId="43" customBuiltin="1"/>
    <cellStyle name="40% - アクセント 4 2" xfId="56" xr:uid="{00000000-0005-0000-0000-00003A000000}"/>
    <cellStyle name="40% - アクセント 5" xfId="36" builtinId="47" customBuiltin="1"/>
    <cellStyle name="40% - アクセント 5 2" xfId="59" xr:uid="{00000000-0005-0000-0000-00003B000000}"/>
    <cellStyle name="40% - アクセント 6" xfId="40" builtinId="51" customBuiltin="1"/>
    <cellStyle name="40% - アクセント 6 2" xfId="62" xr:uid="{00000000-0005-0000-0000-00003C000000}"/>
    <cellStyle name="60% - アクセント 1" xfId="21" builtinId="32" customBuiltin="1"/>
    <cellStyle name="60% - アクセント 1 2" xfId="48" xr:uid="{00000000-0005-0000-0000-00003D000000}"/>
    <cellStyle name="60% - アクセント 2" xfId="25" builtinId="36" customBuiltin="1"/>
    <cellStyle name="60% - アクセント 2 2" xfId="51" xr:uid="{00000000-0005-0000-0000-00003E000000}"/>
    <cellStyle name="60% - アクセント 3" xfId="29" builtinId="40" customBuiltin="1"/>
    <cellStyle name="60% - アクセント 3 2" xfId="54" xr:uid="{00000000-0005-0000-0000-00003F000000}"/>
    <cellStyle name="60% - アクセント 4" xfId="33" builtinId="44" customBuiltin="1"/>
    <cellStyle name="60% - アクセント 4 2" xfId="57" xr:uid="{00000000-0005-0000-0000-000040000000}"/>
    <cellStyle name="60% - アクセント 5" xfId="37" builtinId="48" customBuiltin="1"/>
    <cellStyle name="60% - アクセント 5 2" xfId="60" xr:uid="{00000000-0005-0000-0000-000041000000}"/>
    <cellStyle name="60% - アクセント 6" xfId="41" builtinId="52" customBuiltin="1"/>
    <cellStyle name="60% - アクセント 6 2" xfId="63" xr:uid="{00000000-0005-0000-0000-00004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00000000-0005-0000-0000-00002F000000}"/>
    <cellStyle name="メモ 3" xfId="45" xr:uid="{00000000-0005-0000-0000-000043000000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00000000-0005-0000-0000-000030000000}"/>
    <cellStyle name="標準 3" xfId="44" xr:uid="{00000000-0005-0000-0000-000044000000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74449-27D4-438F-B5CF-A234CFED23AD}">
  <sheetPr>
    <pageSetUpPr fitToPage="1"/>
  </sheetPr>
  <dimension ref="A1:AN68"/>
  <sheetViews>
    <sheetView tabSelected="1" view="pageBreakPreview" topLeftCell="V1" zoomScaleNormal="55" zoomScaleSheetLayoutView="100" workbookViewId="0">
      <selection activeCell="AF11" sqref="AF11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7" t="s">
        <v>129</v>
      </c>
      <c r="W1" s="58"/>
      <c r="X1" s="58"/>
      <c r="Y1" s="58"/>
      <c r="Z1" s="58"/>
      <c r="AA1" s="58"/>
      <c r="AB1" s="58"/>
      <c r="AC1" s="58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131</v>
      </c>
      <c r="H2" s="1">
        <v>3</v>
      </c>
      <c r="I2" s="1">
        <v>0</v>
      </c>
      <c r="J2" s="1">
        <v>134</v>
      </c>
      <c r="K2" s="1">
        <v>139</v>
      </c>
      <c r="L2" s="1">
        <v>1</v>
      </c>
      <c r="M2" s="1">
        <v>140</v>
      </c>
      <c r="N2" s="1">
        <v>162</v>
      </c>
      <c r="O2" s="1">
        <v>3</v>
      </c>
      <c r="P2" s="1">
        <v>165</v>
      </c>
      <c r="Q2" s="1">
        <v>301</v>
      </c>
      <c r="R2" s="1">
        <v>4</v>
      </c>
      <c r="S2" s="1">
        <v>305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59" t="s">
        <v>26</v>
      </c>
      <c r="AC3" s="60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23</v>
      </c>
      <c r="H4" s="1">
        <v>0</v>
      </c>
      <c r="I4" s="1">
        <v>1</v>
      </c>
      <c r="J4" s="1">
        <v>24</v>
      </c>
      <c r="K4" s="1">
        <v>22</v>
      </c>
      <c r="L4" s="1">
        <v>0</v>
      </c>
      <c r="M4" s="1">
        <v>22</v>
      </c>
      <c r="N4" s="1">
        <v>22</v>
      </c>
      <c r="O4" s="1">
        <v>1</v>
      </c>
      <c r="P4" s="1">
        <v>23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134</v>
      </c>
      <c r="X4" s="19">
        <f t="shared" ref="X4:X21" si="1">VLOOKUP($A2,$A$2:$S$67,13,FALSE)</f>
        <v>140</v>
      </c>
      <c r="Y4" s="19">
        <f t="shared" ref="Y4:Y21" si="2">VLOOKUP($A2,$A$2:$S$67,16,FALSE)</f>
        <v>165</v>
      </c>
      <c r="Z4" s="19">
        <f t="shared" ref="Z4:Z52" si="3">Y4+X4</f>
        <v>305</v>
      </c>
      <c r="AA4" s="16"/>
      <c r="AB4" s="61" t="s">
        <v>29</v>
      </c>
      <c r="AC4" s="49"/>
      <c r="AD4" s="4" t="s">
        <v>41</v>
      </c>
      <c r="AE4" s="19">
        <f>SUM(K2:K67)</f>
        <v>13417</v>
      </c>
      <c r="AF4" s="19">
        <f>SUM(N2:N67)</f>
        <v>14769</v>
      </c>
      <c r="AG4" s="20">
        <f>AE4+AF4</f>
        <v>28186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54</v>
      </c>
      <c r="H5" s="1">
        <v>0</v>
      </c>
      <c r="I5" s="1">
        <v>1</v>
      </c>
      <c r="J5" s="1">
        <v>55</v>
      </c>
      <c r="K5" s="1">
        <v>45</v>
      </c>
      <c r="L5" s="1">
        <v>0</v>
      </c>
      <c r="M5" s="1">
        <v>45</v>
      </c>
      <c r="N5" s="1">
        <v>59</v>
      </c>
      <c r="O5" s="1">
        <v>1</v>
      </c>
      <c r="P5" s="1">
        <v>60</v>
      </c>
      <c r="Q5" s="1">
        <v>104</v>
      </c>
      <c r="R5" s="1">
        <v>1</v>
      </c>
      <c r="S5" s="1">
        <v>105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1" t="s">
        <v>31</v>
      </c>
      <c r="AC5" s="49"/>
      <c r="AD5" s="4" t="s">
        <v>41</v>
      </c>
      <c r="AE5" s="19">
        <f>SUM(L2:L67)</f>
        <v>97</v>
      </c>
      <c r="AF5" s="19">
        <f>SUM(O2:O67)</f>
        <v>141</v>
      </c>
      <c r="AG5" s="20">
        <f>AE5+AF5</f>
        <v>238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32</v>
      </c>
      <c r="L6" s="1">
        <v>0</v>
      </c>
      <c r="M6" s="1">
        <v>32</v>
      </c>
      <c r="N6" s="1">
        <v>32</v>
      </c>
      <c r="O6" s="1">
        <v>0</v>
      </c>
      <c r="P6" s="1">
        <v>32</v>
      </c>
      <c r="Q6" s="1">
        <v>64</v>
      </c>
      <c r="R6" s="1">
        <v>0</v>
      </c>
      <c r="S6" s="1">
        <v>64</v>
      </c>
      <c r="V6" s="44" t="s">
        <v>28</v>
      </c>
      <c r="W6" s="19">
        <f t="shared" si="0"/>
        <v>24</v>
      </c>
      <c r="X6" s="19">
        <f t="shared" si="1"/>
        <v>22</v>
      </c>
      <c r="Y6" s="19">
        <f t="shared" si="2"/>
        <v>23</v>
      </c>
      <c r="Z6" s="19">
        <f t="shared" si="3"/>
        <v>45</v>
      </c>
      <c r="AA6" s="16"/>
      <c r="AB6" s="62" t="s">
        <v>33</v>
      </c>
      <c r="AC6" s="63"/>
      <c r="AD6" s="21">
        <f>SUM(J2:J67)</f>
        <v>12469</v>
      </c>
      <c r="AE6" s="21">
        <f>SUM(AE4:AE5)</f>
        <v>13514</v>
      </c>
      <c r="AF6" s="19">
        <f>SUM(AF4:AF5)</f>
        <v>14910</v>
      </c>
      <c r="AG6" s="22">
        <f>SUM(AG4:AG5)</f>
        <v>28424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63</v>
      </c>
      <c r="L7" s="1">
        <v>0</v>
      </c>
      <c r="M7" s="1">
        <v>63</v>
      </c>
      <c r="N7" s="1">
        <v>77</v>
      </c>
      <c r="O7" s="1">
        <v>0</v>
      </c>
      <c r="P7" s="1">
        <v>77</v>
      </c>
      <c r="Q7" s="1">
        <v>140</v>
      </c>
      <c r="R7" s="1">
        <v>0</v>
      </c>
      <c r="S7" s="1">
        <v>140</v>
      </c>
      <c r="V7" s="44" t="s">
        <v>30</v>
      </c>
      <c r="W7" s="19">
        <f t="shared" si="0"/>
        <v>55</v>
      </c>
      <c r="X7" s="19">
        <f t="shared" si="1"/>
        <v>45</v>
      </c>
      <c r="Y7" s="19">
        <f t="shared" si="2"/>
        <v>60</v>
      </c>
      <c r="Z7" s="19">
        <f t="shared" si="3"/>
        <v>105</v>
      </c>
      <c r="AA7" s="16"/>
      <c r="AB7" s="52" t="s">
        <v>35</v>
      </c>
      <c r="AC7" s="53"/>
      <c r="AD7" s="23">
        <f>AD8-AD10-AD11</f>
        <v>13</v>
      </c>
      <c r="AE7" s="23">
        <f>AE8+AE9-AE10-AE11</f>
        <v>-21</v>
      </c>
      <c r="AF7" s="23">
        <f>AF8+AF9-AF10-AF11</f>
        <v>-20</v>
      </c>
      <c r="AG7" s="23">
        <f>AG8+AG9-AG10-AG11</f>
        <v>-41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35</v>
      </c>
      <c r="L8" s="1">
        <v>0</v>
      </c>
      <c r="M8" s="1">
        <v>35</v>
      </c>
      <c r="N8" s="1">
        <v>40</v>
      </c>
      <c r="O8" s="1">
        <v>0</v>
      </c>
      <c r="P8" s="1">
        <v>40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32</v>
      </c>
      <c r="Z8" s="19">
        <f t="shared" si="3"/>
        <v>64</v>
      </c>
      <c r="AA8" s="16"/>
      <c r="AB8" s="54" t="s">
        <v>37</v>
      </c>
      <c r="AC8" s="8" t="s">
        <v>38</v>
      </c>
      <c r="AD8" s="5">
        <v>43</v>
      </c>
      <c r="AE8" s="5">
        <v>29</v>
      </c>
      <c r="AF8" s="5">
        <v>30</v>
      </c>
      <c r="AG8" s="5">
        <f>SUM(AE8:AF8)</f>
        <v>59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44</v>
      </c>
      <c r="L9" s="1">
        <v>0</v>
      </c>
      <c r="M9" s="1">
        <v>44</v>
      </c>
      <c r="N9" s="1">
        <v>39</v>
      </c>
      <c r="O9" s="1">
        <v>1</v>
      </c>
      <c r="P9" s="1">
        <v>40</v>
      </c>
      <c r="Q9" s="1">
        <v>83</v>
      </c>
      <c r="R9" s="1">
        <v>1</v>
      </c>
      <c r="S9" s="1">
        <v>84</v>
      </c>
      <c r="V9" s="44" t="s">
        <v>34</v>
      </c>
      <c r="W9" s="19">
        <f t="shared" si="0"/>
        <v>65</v>
      </c>
      <c r="X9" s="19">
        <f t="shared" si="1"/>
        <v>63</v>
      </c>
      <c r="Y9" s="19">
        <f t="shared" si="2"/>
        <v>77</v>
      </c>
      <c r="Z9" s="19">
        <f t="shared" si="3"/>
        <v>140</v>
      </c>
      <c r="AA9" s="16"/>
      <c r="AB9" s="55"/>
      <c r="AC9" s="6" t="s">
        <v>40</v>
      </c>
      <c r="AD9" s="6" t="s">
        <v>41</v>
      </c>
      <c r="AE9" s="7">
        <v>2</v>
      </c>
      <c r="AF9" s="7">
        <v>1</v>
      </c>
      <c r="AG9" s="7">
        <f>SUM(AE9:AF9)</f>
        <v>3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116</v>
      </c>
      <c r="H10" s="1">
        <v>0</v>
      </c>
      <c r="I10" s="1">
        <v>1</v>
      </c>
      <c r="J10" s="1">
        <v>117</v>
      </c>
      <c r="K10" s="1">
        <v>125</v>
      </c>
      <c r="L10" s="1">
        <v>0</v>
      </c>
      <c r="M10" s="1">
        <v>125</v>
      </c>
      <c r="N10" s="1">
        <v>128</v>
      </c>
      <c r="O10" s="1">
        <v>1</v>
      </c>
      <c r="P10" s="1">
        <v>129</v>
      </c>
      <c r="Q10" s="1">
        <v>253</v>
      </c>
      <c r="R10" s="1">
        <v>1</v>
      </c>
      <c r="S10" s="1">
        <v>254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40</v>
      </c>
      <c r="Z10" s="19">
        <f t="shared" si="3"/>
        <v>75</v>
      </c>
      <c r="AA10" s="16"/>
      <c r="AB10" s="55"/>
      <c r="AC10" s="8" t="s">
        <v>43</v>
      </c>
      <c r="AD10" s="5">
        <v>21</v>
      </c>
      <c r="AE10" s="5">
        <v>38</v>
      </c>
      <c r="AF10" s="5">
        <v>40</v>
      </c>
      <c r="AG10" s="5">
        <f>SUM(AE10:AF10)</f>
        <v>78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1</v>
      </c>
      <c r="I11" s="1">
        <v>0</v>
      </c>
      <c r="J11" s="1">
        <v>98</v>
      </c>
      <c r="K11" s="1">
        <v>86</v>
      </c>
      <c r="L11" s="1">
        <v>0</v>
      </c>
      <c r="M11" s="1">
        <v>86</v>
      </c>
      <c r="N11" s="1">
        <v>89</v>
      </c>
      <c r="O11" s="1">
        <v>1</v>
      </c>
      <c r="P11" s="1">
        <v>90</v>
      </c>
      <c r="Q11" s="1">
        <v>175</v>
      </c>
      <c r="R11" s="1">
        <v>1</v>
      </c>
      <c r="S11" s="1">
        <v>176</v>
      </c>
      <c r="V11" s="44" t="s">
        <v>39</v>
      </c>
      <c r="W11" s="19">
        <f t="shared" si="0"/>
        <v>48</v>
      </c>
      <c r="X11" s="19">
        <f t="shared" si="1"/>
        <v>44</v>
      </c>
      <c r="Y11" s="19">
        <f t="shared" si="2"/>
        <v>40</v>
      </c>
      <c r="Z11" s="19">
        <f t="shared" si="3"/>
        <v>84</v>
      </c>
      <c r="AA11" s="16"/>
      <c r="AB11" s="56"/>
      <c r="AC11" s="9" t="s">
        <v>45</v>
      </c>
      <c r="AD11" s="3">
        <v>9</v>
      </c>
      <c r="AE11" s="3">
        <v>14</v>
      </c>
      <c r="AF11" s="3">
        <v>11</v>
      </c>
      <c r="AG11" s="5">
        <f>SUM(AE11:AF11)</f>
        <v>25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55</v>
      </c>
      <c r="L12" s="1">
        <v>0</v>
      </c>
      <c r="M12" s="1">
        <v>55</v>
      </c>
      <c r="N12" s="1">
        <v>57</v>
      </c>
      <c r="O12" s="1">
        <v>0</v>
      </c>
      <c r="P12" s="1">
        <v>57</v>
      </c>
      <c r="Q12" s="1">
        <v>112</v>
      </c>
      <c r="R12" s="1">
        <v>0</v>
      </c>
      <c r="S12" s="1">
        <v>112</v>
      </c>
      <c r="V12" s="44" t="s">
        <v>42</v>
      </c>
      <c r="W12" s="19">
        <f t="shared" si="0"/>
        <v>117</v>
      </c>
      <c r="X12" s="19">
        <f t="shared" si="1"/>
        <v>125</v>
      </c>
      <c r="Y12" s="19">
        <f t="shared" si="2"/>
        <v>129</v>
      </c>
      <c r="Z12" s="19">
        <f t="shared" si="3"/>
        <v>254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102</v>
      </c>
      <c r="H13" s="1">
        <v>1</v>
      </c>
      <c r="I13" s="1">
        <v>1</v>
      </c>
      <c r="J13" s="1">
        <v>104</v>
      </c>
      <c r="K13" s="1">
        <v>108</v>
      </c>
      <c r="L13" s="1">
        <v>2</v>
      </c>
      <c r="M13" s="1">
        <v>110</v>
      </c>
      <c r="N13" s="1">
        <v>111</v>
      </c>
      <c r="O13" s="1">
        <v>2</v>
      </c>
      <c r="P13" s="1">
        <v>113</v>
      </c>
      <c r="Q13" s="1">
        <v>219</v>
      </c>
      <c r="R13" s="1">
        <v>4</v>
      </c>
      <c r="S13" s="1">
        <v>223</v>
      </c>
      <c r="V13" s="44" t="s">
        <v>44</v>
      </c>
      <c r="W13" s="19">
        <f t="shared" si="0"/>
        <v>98</v>
      </c>
      <c r="X13" s="19">
        <f t="shared" si="1"/>
        <v>86</v>
      </c>
      <c r="Y13" s="19">
        <f t="shared" si="2"/>
        <v>90</v>
      </c>
      <c r="Z13" s="19">
        <f t="shared" si="3"/>
        <v>176</v>
      </c>
      <c r="AA13" s="28"/>
      <c r="AB13" s="46" t="s">
        <v>125</v>
      </c>
      <c r="AC13" s="49"/>
      <c r="AD13" s="46"/>
      <c r="AE13" s="48"/>
      <c r="AF13" s="48"/>
      <c r="AG13" s="49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57</v>
      </c>
      <c r="Z14" s="19">
        <f t="shared" si="3"/>
        <v>112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31</v>
      </c>
      <c r="L15" s="1">
        <v>0</v>
      </c>
      <c r="M15" s="1">
        <v>31</v>
      </c>
      <c r="N15" s="1">
        <v>34</v>
      </c>
      <c r="O15" s="1">
        <v>0</v>
      </c>
      <c r="P15" s="1">
        <v>34</v>
      </c>
      <c r="Q15" s="1">
        <v>65</v>
      </c>
      <c r="R15" s="1">
        <v>0</v>
      </c>
      <c r="S15" s="1">
        <v>65</v>
      </c>
      <c r="V15" s="44" t="s">
        <v>47</v>
      </c>
      <c r="W15" s="19">
        <f t="shared" si="0"/>
        <v>104</v>
      </c>
      <c r="X15" s="19">
        <f t="shared" si="1"/>
        <v>110</v>
      </c>
      <c r="Y15" s="19">
        <f t="shared" si="2"/>
        <v>113</v>
      </c>
      <c r="Z15" s="19">
        <f t="shared" si="3"/>
        <v>223</v>
      </c>
      <c r="AA15" s="28"/>
      <c r="AB15" s="50" t="s">
        <v>60</v>
      </c>
      <c r="AC15" s="51"/>
      <c r="AD15" s="31">
        <f>VLOOKUP($A22,$A$2:$S$67,10,FALSE)+AD16</f>
        <v>816</v>
      </c>
      <c r="AE15" s="31">
        <f>VLOOKUP($A22,$A$2:$S$67,13,FALSE)+AE16</f>
        <v>819</v>
      </c>
      <c r="AF15" s="31">
        <f>VLOOKUP($A22,$A$2:$S$67,16,FALSE)+AF16</f>
        <v>923</v>
      </c>
      <c r="AG15" s="31">
        <f t="shared" ref="AG15:AG23" si="4">AE15+AF15</f>
        <v>1742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29</v>
      </c>
      <c r="H16" s="1">
        <v>0</v>
      </c>
      <c r="I16" s="1">
        <v>0</v>
      </c>
      <c r="J16" s="1">
        <v>29</v>
      </c>
      <c r="K16" s="1">
        <v>25</v>
      </c>
      <c r="L16" s="1">
        <v>0</v>
      </c>
      <c r="M16" s="1">
        <v>25</v>
      </c>
      <c r="N16" s="1">
        <v>30</v>
      </c>
      <c r="O16" s="1">
        <v>0</v>
      </c>
      <c r="P16" s="1">
        <v>30</v>
      </c>
      <c r="Q16" s="1">
        <v>55</v>
      </c>
      <c r="R16" s="1">
        <v>0</v>
      </c>
      <c r="S16" s="1">
        <v>55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13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665</v>
      </c>
      <c r="AE16" s="34">
        <f>VLOOKUP($A36,$A$2:$S$67,13,FALSE)</f>
        <v>671</v>
      </c>
      <c r="AF16" s="35">
        <f>VLOOKUP($A36,$A$2:$S$67,16,FALSE)</f>
        <v>770</v>
      </c>
      <c r="AG16" s="36">
        <f t="shared" si="4"/>
        <v>1441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32</v>
      </c>
      <c r="H17" s="1">
        <v>0</v>
      </c>
      <c r="I17" s="1">
        <v>0</v>
      </c>
      <c r="J17" s="1">
        <v>32</v>
      </c>
      <c r="K17" s="1">
        <v>35</v>
      </c>
      <c r="L17" s="1">
        <v>0</v>
      </c>
      <c r="M17" s="1">
        <v>35</v>
      </c>
      <c r="N17" s="1">
        <v>34</v>
      </c>
      <c r="O17" s="1">
        <v>0</v>
      </c>
      <c r="P17" s="1">
        <v>34</v>
      </c>
      <c r="Q17" s="1">
        <v>69</v>
      </c>
      <c r="R17" s="1">
        <v>0</v>
      </c>
      <c r="S17" s="1">
        <v>69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34</v>
      </c>
      <c r="Z17" s="19">
        <f t="shared" si="3"/>
        <v>65</v>
      </c>
      <c r="AA17" s="28"/>
      <c r="AB17" s="46" t="s">
        <v>63</v>
      </c>
      <c r="AC17" s="49"/>
      <c r="AD17" s="24">
        <f t="shared" ref="AD17:AD23" si="5">VLOOKUP($A23,$A$2:$S$67,10,FALSE)</f>
        <v>228</v>
      </c>
      <c r="AE17" s="24">
        <f t="shared" ref="AE17:AE23" si="6">VLOOKUP($A23,$A$2:$S$67,13,FALSE)</f>
        <v>182</v>
      </c>
      <c r="AF17" s="24">
        <f t="shared" ref="AF17:AF23" si="7">VLOOKUP($A23,$A$2:$S$67,16,FALSE)</f>
        <v>262</v>
      </c>
      <c r="AG17" s="19">
        <f t="shared" si="4"/>
        <v>444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282</v>
      </c>
      <c r="H18" s="1">
        <v>2</v>
      </c>
      <c r="I18" s="1">
        <v>1</v>
      </c>
      <c r="J18" s="1">
        <v>285</v>
      </c>
      <c r="K18" s="1">
        <v>267</v>
      </c>
      <c r="L18" s="1">
        <v>4</v>
      </c>
      <c r="M18" s="1">
        <v>271</v>
      </c>
      <c r="N18" s="1">
        <v>291</v>
      </c>
      <c r="O18" s="1">
        <v>1</v>
      </c>
      <c r="P18" s="1">
        <v>292</v>
      </c>
      <c r="Q18" s="1">
        <v>558</v>
      </c>
      <c r="R18" s="1">
        <v>5</v>
      </c>
      <c r="S18" s="1">
        <v>563</v>
      </c>
      <c r="V18" s="44" t="s">
        <v>50</v>
      </c>
      <c r="W18" s="19">
        <f t="shared" si="0"/>
        <v>29</v>
      </c>
      <c r="X18" s="19">
        <f t="shared" si="1"/>
        <v>25</v>
      </c>
      <c r="Y18" s="19">
        <f t="shared" si="2"/>
        <v>30</v>
      </c>
      <c r="Z18" s="19">
        <f t="shared" si="3"/>
        <v>55</v>
      </c>
      <c r="AA18" s="28"/>
      <c r="AB18" s="46" t="s">
        <v>53</v>
      </c>
      <c r="AC18" s="49"/>
      <c r="AD18" s="24">
        <f t="shared" si="5"/>
        <v>449</v>
      </c>
      <c r="AE18" s="24">
        <f t="shared" si="6"/>
        <v>429</v>
      </c>
      <c r="AF18" s="24">
        <f t="shared" si="7"/>
        <v>502</v>
      </c>
      <c r="AG18" s="19">
        <f t="shared" si="4"/>
        <v>931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174</v>
      </c>
      <c r="H19" s="1">
        <v>0</v>
      </c>
      <c r="I19" s="1">
        <v>0</v>
      </c>
      <c r="J19" s="1">
        <v>174</v>
      </c>
      <c r="K19" s="1">
        <v>154</v>
      </c>
      <c r="L19" s="1">
        <v>0</v>
      </c>
      <c r="M19" s="1">
        <v>154</v>
      </c>
      <c r="N19" s="1">
        <v>185</v>
      </c>
      <c r="O19" s="1">
        <v>0</v>
      </c>
      <c r="P19" s="1">
        <v>185</v>
      </c>
      <c r="Q19" s="1">
        <v>339</v>
      </c>
      <c r="R19" s="1">
        <v>0</v>
      </c>
      <c r="S19" s="1">
        <v>339</v>
      </c>
      <c r="V19" s="44" t="s">
        <v>51</v>
      </c>
      <c r="W19" s="19">
        <f t="shared" si="0"/>
        <v>32</v>
      </c>
      <c r="X19" s="19">
        <f t="shared" si="1"/>
        <v>35</v>
      </c>
      <c r="Y19" s="19">
        <f t="shared" si="2"/>
        <v>34</v>
      </c>
      <c r="Z19" s="19">
        <f t="shared" si="3"/>
        <v>69</v>
      </c>
      <c r="AA19" s="28"/>
      <c r="AB19" s="46" t="s">
        <v>68</v>
      </c>
      <c r="AC19" s="49"/>
      <c r="AD19" s="24">
        <f t="shared" si="5"/>
        <v>260</v>
      </c>
      <c r="AE19" s="24">
        <f t="shared" si="6"/>
        <v>127</v>
      </c>
      <c r="AF19" s="24">
        <f t="shared" si="7"/>
        <v>246</v>
      </c>
      <c r="AG19" s="19">
        <f t="shared" si="4"/>
        <v>373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88</v>
      </c>
      <c r="H20" s="1">
        <v>1</v>
      </c>
      <c r="I20" s="1">
        <v>0</v>
      </c>
      <c r="J20" s="1">
        <v>89</v>
      </c>
      <c r="K20" s="1">
        <v>74</v>
      </c>
      <c r="L20" s="1">
        <v>0</v>
      </c>
      <c r="M20" s="1">
        <v>74</v>
      </c>
      <c r="N20" s="1">
        <v>83</v>
      </c>
      <c r="O20" s="1">
        <v>1</v>
      </c>
      <c r="P20" s="1">
        <v>84</v>
      </c>
      <c r="Q20" s="1">
        <v>157</v>
      </c>
      <c r="R20" s="1">
        <v>1</v>
      </c>
      <c r="S20" s="1">
        <v>158</v>
      </c>
      <c r="V20" s="44" t="s">
        <v>56</v>
      </c>
      <c r="W20" s="19">
        <f t="shared" si="0"/>
        <v>285</v>
      </c>
      <c r="X20" s="19">
        <f t="shared" si="1"/>
        <v>271</v>
      </c>
      <c r="Y20" s="19">
        <f t="shared" si="2"/>
        <v>292</v>
      </c>
      <c r="Z20" s="19">
        <f t="shared" si="3"/>
        <v>563</v>
      </c>
      <c r="AA20" s="28"/>
      <c r="AB20" s="46" t="s">
        <v>57</v>
      </c>
      <c r="AC20" s="49"/>
      <c r="AD20" s="24">
        <f t="shared" si="5"/>
        <v>493</v>
      </c>
      <c r="AE20" s="24">
        <f t="shared" si="6"/>
        <v>464</v>
      </c>
      <c r="AF20" s="24">
        <f t="shared" si="7"/>
        <v>539</v>
      </c>
      <c r="AG20" s="19">
        <f t="shared" si="4"/>
        <v>1003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174</v>
      </c>
      <c r="X21" s="19">
        <f t="shared" si="1"/>
        <v>154</v>
      </c>
      <c r="Y21" s="19">
        <f t="shared" si="2"/>
        <v>185</v>
      </c>
      <c r="Z21" s="19">
        <f t="shared" si="3"/>
        <v>339</v>
      </c>
      <c r="AA21" s="28"/>
      <c r="AB21" s="46" t="s">
        <v>59</v>
      </c>
      <c r="AC21" s="49"/>
      <c r="AD21" s="24">
        <f t="shared" si="5"/>
        <v>298</v>
      </c>
      <c r="AE21" s="24">
        <f t="shared" si="6"/>
        <v>258</v>
      </c>
      <c r="AF21" s="24">
        <f t="shared" si="7"/>
        <v>332</v>
      </c>
      <c r="AG21" s="19">
        <f t="shared" si="4"/>
        <v>590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9</v>
      </c>
      <c r="I22" s="1">
        <v>3</v>
      </c>
      <c r="J22" s="1">
        <v>151</v>
      </c>
      <c r="K22" s="1">
        <v>141</v>
      </c>
      <c r="L22" s="1">
        <v>7</v>
      </c>
      <c r="M22" s="1">
        <v>148</v>
      </c>
      <c r="N22" s="1">
        <v>146</v>
      </c>
      <c r="O22" s="1">
        <v>7</v>
      </c>
      <c r="P22" s="1">
        <v>153</v>
      </c>
      <c r="Q22" s="1">
        <v>287</v>
      </c>
      <c r="R22" s="1">
        <v>14</v>
      </c>
      <c r="S22" s="1">
        <v>301</v>
      </c>
      <c r="V22" s="44" t="s">
        <v>61</v>
      </c>
      <c r="W22" s="19">
        <f>AD15+AD17+AD18</f>
        <v>1493</v>
      </c>
      <c r="X22" s="19">
        <f>AE15+AE17+AE18</f>
        <v>1430</v>
      </c>
      <c r="Y22" s="19">
        <f>AF15+AF17+AF18</f>
        <v>1687</v>
      </c>
      <c r="Z22" s="19">
        <f t="shared" si="3"/>
        <v>3117</v>
      </c>
      <c r="AA22" s="28"/>
      <c r="AB22" s="46" t="s">
        <v>62</v>
      </c>
      <c r="AC22" s="49"/>
      <c r="AD22" s="24">
        <f t="shared" si="5"/>
        <v>301</v>
      </c>
      <c r="AE22" s="24">
        <f t="shared" si="6"/>
        <v>285</v>
      </c>
      <c r="AF22" s="24">
        <f t="shared" si="7"/>
        <v>336</v>
      </c>
      <c r="AG22" s="19">
        <f t="shared" si="4"/>
        <v>621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182</v>
      </c>
      <c r="L23" s="1">
        <v>0</v>
      </c>
      <c r="M23" s="1">
        <v>182</v>
      </c>
      <c r="N23" s="1">
        <v>262</v>
      </c>
      <c r="O23" s="1">
        <v>0</v>
      </c>
      <c r="P23" s="1">
        <v>262</v>
      </c>
      <c r="Q23" s="1">
        <v>444</v>
      </c>
      <c r="R23" s="1">
        <v>0</v>
      </c>
      <c r="S23" s="1">
        <v>444</v>
      </c>
      <c r="V23" s="44" t="s">
        <v>64</v>
      </c>
      <c r="W23" s="19">
        <f>AD19+AD20+AD21+AD22+AD23</f>
        <v>1805</v>
      </c>
      <c r="X23" s="19">
        <f>AE19+AE20+AE21+AE22+AE23</f>
        <v>1560</v>
      </c>
      <c r="Y23" s="19">
        <f>AF19+AF20+AF21+AF22+AF23</f>
        <v>1948</v>
      </c>
      <c r="Z23" s="19">
        <f t="shared" si="3"/>
        <v>3508</v>
      </c>
      <c r="AA23" s="28"/>
      <c r="AB23" s="46" t="s">
        <v>65</v>
      </c>
      <c r="AC23" s="49"/>
      <c r="AD23" s="24">
        <f t="shared" si="5"/>
        <v>453</v>
      </c>
      <c r="AE23" s="24">
        <f t="shared" si="6"/>
        <v>426</v>
      </c>
      <c r="AF23" s="24">
        <f t="shared" si="7"/>
        <v>495</v>
      </c>
      <c r="AG23" s="19">
        <f t="shared" si="4"/>
        <v>921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444</v>
      </c>
      <c r="H24" s="1">
        <v>4</v>
      </c>
      <c r="I24" s="1">
        <v>1</v>
      </c>
      <c r="J24" s="1">
        <v>449</v>
      </c>
      <c r="K24" s="1">
        <v>425</v>
      </c>
      <c r="L24" s="1">
        <v>4</v>
      </c>
      <c r="M24" s="1">
        <v>429</v>
      </c>
      <c r="N24" s="1">
        <v>501</v>
      </c>
      <c r="O24" s="1">
        <v>1</v>
      </c>
      <c r="P24" s="1">
        <v>502</v>
      </c>
      <c r="Q24" s="1">
        <v>926</v>
      </c>
      <c r="R24" s="1">
        <v>5</v>
      </c>
      <c r="S24" s="1">
        <v>931</v>
      </c>
      <c r="V24" s="44" t="s">
        <v>66</v>
      </c>
      <c r="W24" s="19">
        <f>AD31+AD32</f>
        <v>1383</v>
      </c>
      <c r="X24" s="19">
        <f>AE31+AE32</f>
        <v>1607</v>
      </c>
      <c r="Y24" s="19">
        <f>AF31+AF32</f>
        <v>1741</v>
      </c>
      <c r="Z24" s="19">
        <f t="shared" si="3"/>
        <v>3348</v>
      </c>
      <c r="AA24" s="16"/>
      <c r="AB24" s="46" t="s">
        <v>128</v>
      </c>
      <c r="AC24" s="49"/>
      <c r="AD24" s="19">
        <f>AD15+SUM(AD17:AD23)</f>
        <v>3298</v>
      </c>
      <c r="AE24" s="19">
        <f>AE15+SUM(AE17:AE23)</f>
        <v>2990</v>
      </c>
      <c r="AF24" s="19">
        <f>AF15+SUM(AF17:AF23)</f>
        <v>3635</v>
      </c>
      <c r="AG24" s="19">
        <f>AG15+SUM(AG17:AG23)</f>
        <v>6625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257</v>
      </c>
      <c r="H25" s="1">
        <v>3</v>
      </c>
      <c r="I25" s="1">
        <v>0</v>
      </c>
      <c r="J25" s="1">
        <v>260</v>
      </c>
      <c r="K25" s="1">
        <v>125</v>
      </c>
      <c r="L25" s="1">
        <v>2</v>
      </c>
      <c r="M25" s="1">
        <v>127</v>
      </c>
      <c r="N25" s="1">
        <v>245</v>
      </c>
      <c r="O25" s="1">
        <v>1</v>
      </c>
      <c r="P25" s="1">
        <v>246</v>
      </c>
      <c r="Q25" s="1">
        <v>370</v>
      </c>
      <c r="R25" s="1">
        <v>3</v>
      </c>
      <c r="S25" s="1">
        <v>373</v>
      </c>
      <c r="V25" s="44" t="s">
        <v>69</v>
      </c>
      <c r="W25" s="19">
        <f>AD33+AD34</f>
        <v>512</v>
      </c>
      <c r="X25" s="19">
        <f>AE33+AE34</f>
        <v>475</v>
      </c>
      <c r="Y25" s="19">
        <f>AF33+AF34</f>
        <v>561</v>
      </c>
      <c r="Z25" s="19">
        <f t="shared" si="3"/>
        <v>1036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490</v>
      </c>
      <c r="H26" s="1">
        <v>1</v>
      </c>
      <c r="I26" s="1">
        <v>2</v>
      </c>
      <c r="J26" s="1">
        <v>493</v>
      </c>
      <c r="K26" s="1">
        <v>462</v>
      </c>
      <c r="L26" s="1">
        <v>2</v>
      </c>
      <c r="M26" s="1">
        <v>464</v>
      </c>
      <c r="N26" s="1">
        <v>538</v>
      </c>
      <c r="O26" s="1">
        <v>1</v>
      </c>
      <c r="P26" s="1">
        <v>539</v>
      </c>
      <c r="Q26" s="1">
        <v>1000</v>
      </c>
      <c r="R26" s="1">
        <v>3</v>
      </c>
      <c r="S26" s="1">
        <v>1003</v>
      </c>
      <c r="V26" s="44" t="s">
        <v>71</v>
      </c>
      <c r="W26" s="19">
        <f>AD35+AD36+AD37</f>
        <v>2251</v>
      </c>
      <c r="X26" s="19">
        <f>AE35+AE36+AE37</f>
        <v>2924</v>
      </c>
      <c r="Y26" s="19">
        <f>AF35+AF36+AF37</f>
        <v>3070</v>
      </c>
      <c r="Z26" s="19">
        <f t="shared" si="3"/>
        <v>5994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296</v>
      </c>
      <c r="H27" s="1">
        <v>0</v>
      </c>
      <c r="I27" s="1">
        <v>2</v>
      </c>
      <c r="J27" s="1">
        <v>298</v>
      </c>
      <c r="K27" s="1">
        <v>257</v>
      </c>
      <c r="L27" s="1">
        <v>1</v>
      </c>
      <c r="M27" s="1">
        <v>258</v>
      </c>
      <c r="N27" s="1">
        <v>331</v>
      </c>
      <c r="O27" s="1">
        <v>1</v>
      </c>
      <c r="P27" s="1">
        <v>332</v>
      </c>
      <c r="Q27" s="1">
        <v>588</v>
      </c>
      <c r="R27" s="1">
        <v>2</v>
      </c>
      <c r="S27" s="1">
        <v>590</v>
      </c>
      <c r="V27" s="44" t="s">
        <v>72</v>
      </c>
      <c r="W27" s="19">
        <f>VLOOKUP($A20,$A$2:$S$67,10,FALSE)</f>
        <v>89</v>
      </c>
      <c r="X27" s="19">
        <f>VLOOKUP($A20,$A$2:$S$67,13,FALSE)</f>
        <v>74</v>
      </c>
      <c r="Y27" s="19">
        <f>VLOOKUP($A20,$A$2:$S$67,16,FALSE)</f>
        <v>84</v>
      </c>
      <c r="Z27" s="19">
        <f t="shared" si="3"/>
        <v>158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299</v>
      </c>
      <c r="H28" s="1">
        <v>1</v>
      </c>
      <c r="I28" s="1">
        <v>1</v>
      </c>
      <c r="J28" s="1">
        <v>301</v>
      </c>
      <c r="K28" s="1">
        <v>284</v>
      </c>
      <c r="L28" s="1">
        <v>1</v>
      </c>
      <c r="M28" s="1">
        <v>285</v>
      </c>
      <c r="N28" s="1">
        <v>334</v>
      </c>
      <c r="O28" s="1">
        <v>2</v>
      </c>
      <c r="P28" s="1">
        <v>336</v>
      </c>
      <c r="Q28" s="1">
        <v>618</v>
      </c>
      <c r="R28" s="1">
        <v>3</v>
      </c>
      <c r="S28" s="1">
        <v>621</v>
      </c>
      <c r="V28" s="44" t="s">
        <v>73</v>
      </c>
      <c r="W28" s="19">
        <f>AD50</f>
        <v>1769</v>
      </c>
      <c r="X28" s="19">
        <f>AE50</f>
        <v>2469</v>
      </c>
      <c r="Y28" s="19">
        <f>AF50</f>
        <v>2591</v>
      </c>
      <c r="Z28" s="19">
        <f t="shared" si="3"/>
        <v>5060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450</v>
      </c>
      <c r="H29" s="1">
        <v>1</v>
      </c>
      <c r="I29" s="1">
        <v>2</v>
      </c>
      <c r="J29" s="1">
        <v>453</v>
      </c>
      <c r="K29" s="1">
        <v>424</v>
      </c>
      <c r="L29" s="1">
        <v>2</v>
      </c>
      <c r="M29" s="1">
        <v>426</v>
      </c>
      <c r="N29" s="1">
        <v>494</v>
      </c>
      <c r="O29" s="1">
        <v>1</v>
      </c>
      <c r="P29" s="1">
        <v>495</v>
      </c>
      <c r="Q29" s="1">
        <v>918</v>
      </c>
      <c r="R29" s="1">
        <v>3</v>
      </c>
      <c r="S29" s="1">
        <v>921</v>
      </c>
      <c r="V29" s="44" t="s">
        <v>74</v>
      </c>
      <c r="W29" s="19">
        <f t="shared" ref="W29:W52" si="8">VLOOKUP($A44,$A$2:$S$67,10,FALSE)</f>
        <v>39</v>
      </c>
      <c r="X29" s="19">
        <f t="shared" ref="X29:X52" si="9">VLOOKUP($A44,$A$2:$S$67,13,FALSE)</f>
        <v>31</v>
      </c>
      <c r="Y29" s="19">
        <f t="shared" ref="Y29:Y52" si="10">VLOOKUP($A44,$A$2:$S$67,16,FALSE)</f>
        <v>35</v>
      </c>
      <c r="Z29" s="19">
        <f t="shared" si="3"/>
        <v>66</v>
      </c>
      <c r="AA29" s="16"/>
      <c r="AB29" s="46" t="s">
        <v>75</v>
      </c>
      <c r="AC29" s="47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701</v>
      </c>
      <c r="H30" s="1">
        <v>0</v>
      </c>
      <c r="I30" s="1">
        <v>4</v>
      </c>
      <c r="J30" s="1">
        <v>705</v>
      </c>
      <c r="K30" s="1">
        <v>817</v>
      </c>
      <c r="L30" s="1">
        <v>2</v>
      </c>
      <c r="M30" s="1">
        <v>819</v>
      </c>
      <c r="N30" s="1">
        <v>888</v>
      </c>
      <c r="O30" s="1">
        <v>3</v>
      </c>
      <c r="P30" s="1">
        <v>891</v>
      </c>
      <c r="Q30" s="1">
        <v>1705</v>
      </c>
      <c r="R30" s="1">
        <v>5</v>
      </c>
      <c r="S30" s="1">
        <v>1710</v>
      </c>
      <c r="V30" s="44" t="s">
        <v>77</v>
      </c>
      <c r="W30" s="19">
        <f t="shared" si="8"/>
        <v>80</v>
      </c>
      <c r="X30" s="19">
        <f t="shared" si="9"/>
        <v>86</v>
      </c>
      <c r="Y30" s="19">
        <f t="shared" si="10"/>
        <v>82</v>
      </c>
      <c r="Z30" s="19">
        <f t="shared" si="3"/>
        <v>168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665</v>
      </c>
      <c r="H31" s="1">
        <v>8</v>
      </c>
      <c r="I31" s="1">
        <v>5</v>
      </c>
      <c r="J31" s="1">
        <v>678</v>
      </c>
      <c r="K31" s="1">
        <v>780</v>
      </c>
      <c r="L31" s="1">
        <v>8</v>
      </c>
      <c r="M31" s="1">
        <v>788</v>
      </c>
      <c r="N31" s="1">
        <v>843</v>
      </c>
      <c r="O31" s="1">
        <v>7</v>
      </c>
      <c r="P31" s="1">
        <v>850</v>
      </c>
      <c r="Q31" s="1">
        <v>1623</v>
      </c>
      <c r="R31" s="1">
        <v>15</v>
      </c>
      <c r="S31" s="1">
        <v>1638</v>
      </c>
      <c r="V31" s="44" t="s">
        <v>79</v>
      </c>
      <c r="W31" s="19">
        <f t="shared" si="8"/>
        <v>66</v>
      </c>
      <c r="X31" s="19">
        <f t="shared" si="9"/>
        <v>62</v>
      </c>
      <c r="Y31" s="19">
        <f t="shared" si="10"/>
        <v>65</v>
      </c>
      <c r="Z31" s="19">
        <f t="shared" si="3"/>
        <v>127</v>
      </c>
      <c r="AA31" s="28"/>
      <c r="AB31" s="46" t="s">
        <v>80</v>
      </c>
      <c r="AC31" s="47"/>
      <c r="AD31" s="24">
        <f>VLOOKUP($A30,$A$2:$S$67,10,FALSE)</f>
        <v>705</v>
      </c>
      <c r="AE31" s="24">
        <f>VLOOKUP($A30,$A$2:$S$67,13,FALSE)</f>
        <v>819</v>
      </c>
      <c r="AF31" s="24">
        <f>VLOOKUP($A30,$A$2:$S$67,16,FALSE)</f>
        <v>891</v>
      </c>
      <c r="AG31" s="19">
        <f t="shared" ref="AG31:AG37" si="11">AE31+AF31</f>
        <v>1710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688</v>
      </c>
      <c r="H32" s="1">
        <v>5</v>
      </c>
      <c r="I32" s="1">
        <v>3</v>
      </c>
      <c r="J32" s="1">
        <v>696</v>
      </c>
      <c r="K32" s="1">
        <v>840</v>
      </c>
      <c r="L32" s="1">
        <v>4</v>
      </c>
      <c r="M32" s="1">
        <v>844</v>
      </c>
      <c r="N32" s="1">
        <v>924</v>
      </c>
      <c r="O32" s="1">
        <v>7</v>
      </c>
      <c r="P32" s="1">
        <v>931</v>
      </c>
      <c r="Q32" s="1">
        <v>1764</v>
      </c>
      <c r="R32" s="1">
        <v>11</v>
      </c>
      <c r="S32" s="1">
        <v>1775</v>
      </c>
      <c r="V32" s="44" t="s">
        <v>82</v>
      </c>
      <c r="W32" s="19">
        <f t="shared" si="8"/>
        <v>44</v>
      </c>
      <c r="X32" s="19">
        <f t="shared" si="9"/>
        <v>44</v>
      </c>
      <c r="Y32" s="19">
        <f t="shared" si="10"/>
        <v>41</v>
      </c>
      <c r="Z32" s="19">
        <f t="shared" si="3"/>
        <v>85</v>
      </c>
      <c r="AA32" s="28"/>
      <c r="AB32" s="46" t="s">
        <v>83</v>
      </c>
      <c r="AC32" s="47"/>
      <c r="AD32" s="24">
        <f>VLOOKUP($A31,$A$2:$S$67,10,FALSE)</f>
        <v>678</v>
      </c>
      <c r="AE32" s="24">
        <f>VLOOKUP($A31,$A$2:$S$67,13,FALSE)</f>
        <v>788</v>
      </c>
      <c r="AF32" s="24">
        <f>VLOOKUP($A31,$A$2:$S$67,16,FALSE)</f>
        <v>850</v>
      </c>
      <c r="AG32" s="19">
        <f t="shared" si="11"/>
        <v>1638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964</v>
      </c>
      <c r="H33" s="1">
        <v>1</v>
      </c>
      <c r="I33" s="1">
        <v>6</v>
      </c>
      <c r="J33" s="1">
        <v>971</v>
      </c>
      <c r="K33" s="1">
        <v>1372</v>
      </c>
      <c r="L33" s="1">
        <v>4</v>
      </c>
      <c r="M33" s="1">
        <v>1376</v>
      </c>
      <c r="N33" s="1">
        <v>1415</v>
      </c>
      <c r="O33" s="1">
        <v>4</v>
      </c>
      <c r="P33" s="1">
        <v>1419</v>
      </c>
      <c r="Q33" s="1">
        <v>2787</v>
      </c>
      <c r="R33" s="1">
        <v>8</v>
      </c>
      <c r="S33" s="1">
        <v>2795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46" t="s">
        <v>86</v>
      </c>
      <c r="AC33" s="47"/>
      <c r="AD33" s="24">
        <f>VLOOKUP($A42,$A$2:$S$67,10,FALSE)</f>
        <v>263</v>
      </c>
      <c r="AE33" s="24">
        <f>VLOOKUP($A42,$A$2:$S$67,13,FALSE)</f>
        <v>228</v>
      </c>
      <c r="AF33" s="24">
        <f>VLOOKUP($A42,$A$2:$S$67,16,FALSE)</f>
        <v>292</v>
      </c>
      <c r="AG33" s="19">
        <f t="shared" si="11"/>
        <v>520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578</v>
      </c>
      <c r="H34" s="1">
        <v>1</v>
      </c>
      <c r="I34" s="1">
        <v>5</v>
      </c>
      <c r="J34" s="1">
        <v>584</v>
      </c>
      <c r="K34" s="1">
        <v>701</v>
      </c>
      <c r="L34" s="1">
        <v>3</v>
      </c>
      <c r="M34" s="1">
        <v>704</v>
      </c>
      <c r="N34" s="1">
        <v>717</v>
      </c>
      <c r="O34" s="1">
        <v>3</v>
      </c>
      <c r="P34" s="1">
        <v>720</v>
      </c>
      <c r="Q34" s="1">
        <v>1418</v>
      </c>
      <c r="R34" s="1">
        <v>6</v>
      </c>
      <c r="S34" s="1">
        <v>1424</v>
      </c>
      <c r="V34" s="44" t="s">
        <v>88</v>
      </c>
      <c r="W34" s="19">
        <f t="shared" si="8"/>
        <v>38</v>
      </c>
      <c r="X34" s="19">
        <f t="shared" si="9"/>
        <v>42</v>
      </c>
      <c r="Y34" s="19">
        <f t="shared" si="10"/>
        <v>43</v>
      </c>
      <c r="Z34" s="19">
        <f t="shared" si="3"/>
        <v>85</v>
      </c>
      <c r="AA34" s="28"/>
      <c r="AB34" s="46" t="s">
        <v>89</v>
      </c>
      <c r="AC34" s="47"/>
      <c r="AD34" s="24">
        <f>VLOOKUP($A43,$A$2:$S$67,10,FALSE)</f>
        <v>249</v>
      </c>
      <c r="AE34" s="24">
        <f>VLOOKUP($A43,$A$2:$S$67,13,FALSE)</f>
        <v>247</v>
      </c>
      <c r="AF34" s="24">
        <f>VLOOKUP($A43,$A$2:$S$67,16,FALSE)</f>
        <v>269</v>
      </c>
      <c r="AG34" s="19">
        <f t="shared" si="11"/>
        <v>516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20</v>
      </c>
      <c r="X35" s="19">
        <f t="shared" si="9"/>
        <v>20</v>
      </c>
      <c r="Y35" s="19">
        <f t="shared" si="10"/>
        <v>14</v>
      </c>
      <c r="Z35" s="19">
        <f t="shared" si="3"/>
        <v>34</v>
      </c>
      <c r="AA35" s="28"/>
      <c r="AB35" s="46" t="s">
        <v>92</v>
      </c>
      <c r="AC35" s="47"/>
      <c r="AD35" s="24">
        <f>VLOOKUP($A32,$A$2:$S$67,10,FALSE)</f>
        <v>696</v>
      </c>
      <c r="AE35" s="24">
        <f>VLOOKUP($A32,$A$2:$S$67,13,FALSE)</f>
        <v>844</v>
      </c>
      <c r="AF35" s="24">
        <f>VLOOKUP($A32,$A$2:$S$67,16,FALSE)</f>
        <v>931</v>
      </c>
      <c r="AG35" s="19">
        <f t="shared" si="11"/>
        <v>1775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659</v>
      </c>
      <c r="H36" s="1">
        <v>3</v>
      </c>
      <c r="I36" s="1">
        <v>3</v>
      </c>
      <c r="J36" s="1">
        <v>665</v>
      </c>
      <c r="K36" s="1">
        <v>667</v>
      </c>
      <c r="L36" s="1">
        <v>4</v>
      </c>
      <c r="M36" s="1">
        <v>671</v>
      </c>
      <c r="N36" s="1">
        <v>767</v>
      </c>
      <c r="O36" s="1">
        <v>3</v>
      </c>
      <c r="P36" s="1">
        <v>770</v>
      </c>
      <c r="Q36" s="1">
        <v>1434</v>
      </c>
      <c r="R36" s="1">
        <v>7</v>
      </c>
      <c r="S36" s="1">
        <v>1441</v>
      </c>
      <c r="V36" s="44" t="s">
        <v>94</v>
      </c>
      <c r="W36" s="19">
        <f t="shared" si="8"/>
        <v>118</v>
      </c>
      <c r="X36" s="19">
        <f t="shared" si="9"/>
        <v>107</v>
      </c>
      <c r="Y36" s="19">
        <f t="shared" si="10"/>
        <v>123</v>
      </c>
      <c r="Z36" s="19">
        <f t="shared" si="3"/>
        <v>230</v>
      </c>
      <c r="AA36" s="28"/>
      <c r="AB36" s="46" t="s">
        <v>84</v>
      </c>
      <c r="AC36" s="47"/>
      <c r="AD36" s="24">
        <f>VLOOKUP($A33,$A$2:$S$67,10,FALSE)</f>
        <v>971</v>
      </c>
      <c r="AE36" s="24">
        <f>VLOOKUP($A33,$A$2:$S$67,13,FALSE)</f>
        <v>1376</v>
      </c>
      <c r="AF36" s="24">
        <f>VLOOKUP($A33,$A$2:$S$67,16,FALSE)</f>
        <v>1419</v>
      </c>
      <c r="AG36" s="19">
        <f t="shared" si="11"/>
        <v>2795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452</v>
      </c>
      <c r="H37" s="1">
        <v>1</v>
      </c>
      <c r="I37" s="1">
        <v>2</v>
      </c>
      <c r="J37" s="1">
        <v>455</v>
      </c>
      <c r="K37" s="1">
        <v>501</v>
      </c>
      <c r="L37" s="1">
        <v>5</v>
      </c>
      <c r="M37" s="1">
        <v>506</v>
      </c>
      <c r="N37" s="1">
        <v>559</v>
      </c>
      <c r="O37" s="1">
        <v>4</v>
      </c>
      <c r="P37" s="1">
        <v>563</v>
      </c>
      <c r="Q37" s="1">
        <v>1060</v>
      </c>
      <c r="R37" s="1">
        <v>9</v>
      </c>
      <c r="S37" s="1">
        <v>1069</v>
      </c>
      <c r="V37" s="44" t="s">
        <v>96</v>
      </c>
      <c r="W37" s="19">
        <f t="shared" si="8"/>
        <v>163</v>
      </c>
      <c r="X37" s="19">
        <f t="shared" si="9"/>
        <v>133</v>
      </c>
      <c r="Y37" s="19">
        <f t="shared" si="10"/>
        <v>160</v>
      </c>
      <c r="Z37" s="19">
        <f t="shared" si="3"/>
        <v>293</v>
      </c>
      <c r="AA37" s="28"/>
      <c r="AB37" s="46" t="s">
        <v>87</v>
      </c>
      <c r="AC37" s="47"/>
      <c r="AD37" s="24">
        <f>VLOOKUP($A34,$A$2:$S$67,10,FALSE)</f>
        <v>584</v>
      </c>
      <c r="AE37" s="24">
        <f>VLOOKUP($A34,$A$2:$S$67,13,FALSE)</f>
        <v>704</v>
      </c>
      <c r="AF37" s="24">
        <f>VLOOKUP($A34,$A$2:$S$67,16,FALSE)</f>
        <v>720</v>
      </c>
      <c r="AG37" s="19">
        <f t="shared" si="11"/>
        <v>1424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416</v>
      </c>
      <c r="H38" s="1">
        <v>3</v>
      </c>
      <c r="I38" s="1">
        <v>3</v>
      </c>
      <c r="J38" s="1">
        <v>422</v>
      </c>
      <c r="K38" s="1">
        <v>560</v>
      </c>
      <c r="L38" s="1">
        <v>3</v>
      </c>
      <c r="M38" s="1">
        <v>563</v>
      </c>
      <c r="N38" s="1">
        <v>593</v>
      </c>
      <c r="O38" s="1">
        <v>5</v>
      </c>
      <c r="P38" s="1">
        <v>598</v>
      </c>
      <c r="Q38" s="1">
        <v>1153</v>
      </c>
      <c r="R38" s="1">
        <v>8</v>
      </c>
      <c r="S38" s="1">
        <v>1161</v>
      </c>
      <c r="V38" s="44" t="s">
        <v>98</v>
      </c>
      <c r="W38" s="19">
        <f t="shared" si="8"/>
        <v>35</v>
      </c>
      <c r="X38" s="19">
        <f t="shared" si="9"/>
        <v>34</v>
      </c>
      <c r="Y38" s="19">
        <f t="shared" si="10"/>
        <v>33</v>
      </c>
      <c r="Z38" s="19">
        <f t="shared" si="3"/>
        <v>67</v>
      </c>
      <c r="AA38" s="16"/>
      <c r="AB38" s="46" t="s">
        <v>67</v>
      </c>
      <c r="AC38" s="47"/>
      <c r="AD38" s="19">
        <f>SUM(AD31:AD37)</f>
        <v>4146</v>
      </c>
      <c r="AE38" s="19">
        <f>SUM(AE31:AE37)</f>
        <v>5006</v>
      </c>
      <c r="AF38" s="19">
        <f>SUM(AF31:AF37)</f>
        <v>5372</v>
      </c>
      <c r="AG38" s="19">
        <f>SUM(AG31:AG37)</f>
        <v>10378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188</v>
      </c>
      <c r="H39" s="1">
        <v>1</v>
      </c>
      <c r="I39" s="1">
        <v>6</v>
      </c>
      <c r="J39" s="1">
        <v>195</v>
      </c>
      <c r="K39" s="1">
        <v>315</v>
      </c>
      <c r="L39" s="1">
        <v>2</v>
      </c>
      <c r="M39" s="1">
        <v>317</v>
      </c>
      <c r="N39" s="1">
        <v>305</v>
      </c>
      <c r="O39" s="1">
        <v>6</v>
      </c>
      <c r="P39" s="1">
        <v>311</v>
      </c>
      <c r="Q39" s="1">
        <v>620</v>
      </c>
      <c r="R39" s="1">
        <v>8</v>
      </c>
      <c r="S39" s="1">
        <v>628</v>
      </c>
      <c r="V39" s="44" t="s">
        <v>100</v>
      </c>
      <c r="W39" s="19">
        <f t="shared" si="8"/>
        <v>37</v>
      </c>
      <c r="X39" s="19">
        <f t="shared" si="9"/>
        <v>30</v>
      </c>
      <c r="Y39" s="19">
        <f t="shared" si="10"/>
        <v>36</v>
      </c>
      <c r="Z39" s="19">
        <f t="shared" si="3"/>
        <v>66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365</v>
      </c>
      <c r="H40" s="1">
        <v>3</v>
      </c>
      <c r="I40" s="1">
        <v>4</v>
      </c>
      <c r="J40" s="1">
        <v>372</v>
      </c>
      <c r="K40" s="1">
        <v>578</v>
      </c>
      <c r="L40" s="1">
        <v>3</v>
      </c>
      <c r="M40" s="1">
        <v>581</v>
      </c>
      <c r="N40" s="1">
        <v>592</v>
      </c>
      <c r="O40" s="1">
        <v>5</v>
      </c>
      <c r="P40" s="1">
        <v>597</v>
      </c>
      <c r="Q40" s="1">
        <v>1170</v>
      </c>
      <c r="R40" s="1">
        <v>8</v>
      </c>
      <c r="S40" s="1">
        <v>1178</v>
      </c>
      <c r="V40" s="44" t="s">
        <v>102</v>
      </c>
      <c r="W40" s="19">
        <f t="shared" si="8"/>
        <v>120</v>
      </c>
      <c r="X40" s="19">
        <f t="shared" si="9"/>
        <v>101</v>
      </c>
      <c r="Y40" s="19">
        <f t="shared" si="10"/>
        <v>120</v>
      </c>
      <c r="Z40" s="19">
        <f t="shared" si="3"/>
        <v>221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318</v>
      </c>
      <c r="H41" s="1">
        <v>1</v>
      </c>
      <c r="I41" s="1">
        <v>6</v>
      </c>
      <c r="J41" s="1">
        <v>325</v>
      </c>
      <c r="K41" s="1">
        <v>499</v>
      </c>
      <c r="L41" s="1">
        <v>3</v>
      </c>
      <c r="M41" s="1">
        <v>502</v>
      </c>
      <c r="N41" s="1">
        <v>517</v>
      </c>
      <c r="O41" s="1">
        <v>5</v>
      </c>
      <c r="P41" s="1">
        <v>522</v>
      </c>
      <c r="Q41" s="1">
        <v>1016</v>
      </c>
      <c r="R41" s="1">
        <v>8</v>
      </c>
      <c r="S41" s="1">
        <v>1024</v>
      </c>
      <c r="V41" s="44" t="s">
        <v>104</v>
      </c>
      <c r="W41" s="19">
        <f t="shared" si="8"/>
        <v>50</v>
      </c>
      <c r="X41" s="19">
        <f t="shared" si="9"/>
        <v>47</v>
      </c>
      <c r="Y41" s="19">
        <f t="shared" si="10"/>
        <v>46</v>
      </c>
      <c r="Z41" s="19">
        <f t="shared" si="3"/>
        <v>93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255</v>
      </c>
      <c r="H42" s="1">
        <v>4</v>
      </c>
      <c r="I42" s="1">
        <v>4</v>
      </c>
      <c r="J42" s="1">
        <v>263</v>
      </c>
      <c r="K42" s="1">
        <v>225</v>
      </c>
      <c r="L42" s="1">
        <v>3</v>
      </c>
      <c r="M42" s="1">
        <v>228</v>
      </c>
      <c r="N42" s="1">
        <v>286</v>
      </c>
      <c r="O42" s="1">
        <v>6</v>
      </c>
      <c r="P42" s="1">
        <v>292</v>
      </c>
      <c r="Q42" s="1">
        <v>511</v>
      </c>
      <c r="R42" s="1">
        <v>9</v>
      </c>
      <c r="S42" s="1">
        <v>520</v>
      </c>
      <c r="V42" s="44" t="s">
        <v>106</v>
      </c>
      <c r="W42" s="19">
        <f t="shared" si="8"/>
        <v>156</v>
      </c>
      <c r="X42" s="19">
        <f t="shared" si="9"/>
        <v>121</v>
      </c>
      <c r="Y42" s="19">
        <f t="shared" si="10"/>
        <v>141</v>
      </c>
      <c r="Z42" s="19">
        <f t="shared" si="3"/>
        <v>262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249</v>
      </c>
      <c r="H43" s="1">
        <v>0</v>
      </c>
      <c r="I43" s="1">
        <v>0</v>
      </c>
      <c r="J43" s="1">
        <v>249</v>
      </c>
      <c r="K43" s="1">
        <v>247</v>
      </c>
      <c r="L43" s="1">
        <v>0</v>
      </c>
      <c r="M43" s="1">
        <v>247</v>
      </c>
      <c r="N43" s="1">
        <v>269</v>
      </c>
      <c r="O43" s="1">
        <v>0</v>
      </c>
      <c r="P43" s="1">
        <v>269</v>
      </c>
      <c r="Q43" s="1">
        <v>516</v>
      </c>
      <c r="R43" s="1">
        <v>0</v>
      </c>
      <c r="S43" s="1">
        <v>516</v>
      </c>
      <c r="V43" s="44" t="s">
        <v>108</v>
      </c>
      <c r="W43" s="19">
        <f t="shared" si="8"/>
        <v>40</v>
      </c>
      <c r="X43" s="19">
        <f t="shared" si="9"/>
        <v>35</v>
      </c>
      <c r="Y43" s="19">
        <f t="shared" si="10"/>
        <v>43</v>
      </c>
      <c r="Z43" s="19">
        <f t="shared" si="3"/>
        <v>78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31</v>
      </c>
      <c r="L44" s="1">
        <v>0</v>
      </c>
      <c r="M44" s="1">
        <v>31</v>
      </c>
      <c r="N44" s="1">
        <v>35</v>
      </c>
      <c r="O44" s="1">
        <v>0</v>
      </c>
      <c r="P44" s="1">
        <v>35</v>
      </c>
      <c r="Q44" s="1">
        <v>66</v>
      </c>
      <c r="R44" s="1">
        <v>0</v>
      </c>
      <c r="S44" s="1">
        <v>66</v>
      </c>
      <c r="V44" s="44" t="s">
        <v>110</v>
      </c>
      <c r="W44" s="19">
        <f t="shared" si="8"/>
        <v>97</v>
      </c>
      <c r="X44" s="19">
        <f t="shared" si="9"/>
        <v>76</v>
      </c>
      <c r="Y44" s="19">
        <f t="shared" si="10"/>
        <v>89</v>
      </c>
      <c r="Z44" s="19">
        <f t="shared" si="3"/>
        <v>165</v>
      </c>
      <c r="AA44" s="16"/>
      <c r="AB44" s="29"/>
      <c r="AC44" s="45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80</v>
      </c>
      <c r="H45" s="1">
        <v>0</v>
      </c>
      <c r="I45" s="1">
        <v>0</v>
      </c>
      <c r="J45" s="1">
        <v>80</v>
      </c>
      <c r="K45" s="1">
        <v>86</v>
      </c>
      <c r="L45" s="1">
        <v>0</v>
      </c>
      <c r="M45" s="1">
        <v>86</v>
      </c>
      <c r="N45" s="1">
        <v>82</v>
      </c>
      <c r="O45" s="1">
        <v>0</v>
      </c>
      <c r="P45" s="1">
        <v>82</v>
      </c>
      <c r="Q45" s="1">
        <v>168</v>
      </c>
      <c r="R45" s="1">
        <v>0</v>
      </c>
      <c r="S45" s="1">
        <v>168</v>
      </c>
      <c r="V45" s="44" t="s">
        <v>111</v>
      </c>
      <c r="W45" s="19">
        <f t="shared" si="8"/>
        <v>14</v>
      </c>
      <c r="X45" s="19">
        <f t="shared" si="9"/>
        <v>12</v>
      </c>
      <c r="Y45" s="19">
        <f t="shared" si="10"/>
        <v>8</v>
      </c>
      <c r="Z45" s="19">
        <f t="shared" si="3"/>
        <v>20</v>
      </c>
      <c r="AA45" s="16"/>
      <c r="AB45" s="46" t="s">
        <v>112</v>
      </c>
      <c r="AC45" s="47"/>
      <c r="AD45" s="24">
        <f>VLOOKUP($A37,$A$2:$S$67,10,FALSE)</f>
        <v>455</v>
      </c>
      <c r="AE45" s="24">
        <f>VLOOKUP($A37,$A$2:$S$67,13,FALSE)</f>
        <v>506</v>
      </c>
      <c r="AF45" s="24">
        <f>VLOOKUP($A37,$A$2:$S$67,16,FALSE)</f>
        <v>563</v>
      </c>
      <c r="AG45" s="19">
        <f>AE45+AF45</f>
        <v>1069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62</v>
      </c>
      <c r="L46" s="1">
        <v>0</v>
      </c>
      <c r="M46" s="1">
        <v>62</v>
      </c>
      <c r="N46" s="1">
        <v>65</v>
      </c>
      <c r="O46" s="1">
        <v>0</v>
      </c>
      <c r="P46" s="1">
        <v>65</v>
      </c>
      <c r="Q46" s="1">
        <v>127</v>
      </c>
      <c r="R46" s="1">
        <v>0</v>
      </c>
      <c r="S46" s="1">
        <v>127</v>
      </c>
      <c r="V46" s="44" t="s">
        <v>113</v>
      </c>
      <c r="W46" s="19">
        <f t="shared" si="8"/>
        <v>111</v>
      </c>
      <c r="X46" s="19">
        <f t="shared" si="9"/>
        <v>124</v>
      </c>
      <c r="Y46" s="19">
        <f t="shared" si="10"/>
        <v>139</v>
      </c>
      <c r="Z46" s="19">
        <f t="shared" si="3"/>
        <v>263</v>
      </c>
      <c r="AA46" s="28"/>
      <c r="AB46" s="46" t="s">
        <v>114</v>
      </c>
      <c r="AC46" s="47"/>
      <c r="AD46" s="24">
        <f>VLOOKUP($A38,$A$2:$S$67,10,FALSE)</f>
        <v>422</v>
      </c>
      <c r="AE46" s="24">
        <f>VLOOKUP($A38,$A$2:$S$67,13,FALSE)</f>
        <v>563</v>
      </c>
      <c r="AF46" s="24">
        <f>VLOOKUP($A38,$A$2:$S$67,16,FALSE)</f>
        <v>598</v>
      </c>
      <c r="AG46" s="19">
        <f>AE46+AF46</f>
        <v>1161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44</v>
      </c>
      <c r="H47" s="1">
        <v>0</v>
      </c>
      <c r="I47" s="1">
        <v>0</v>
      </c>
      <c r="J47" s="1">
        <v>44</v>
      </c>
      <c r="K47" s="1">
        <v>44</v>
      </c>
      <c r="L47" s="1">
        <v>0</v>
      </c>
      <c r="M47" s="1">
        <v>44</v>
      </c>
      <c r="N47" s="1">
        <v>41</v>
      </c>
      <c r="O47" s="1">
        <v>0</v>
      </c>
      <c r="P47" s="1">
        <v>41</v>
      </c>
      <c r="Q47" s="1">
        <v>85</v>
      </c>
      <c r="R47" s="1">
        <v>0</v>
      </c>
      <c r="S47" s="1">
        <v>85</v>
      </c>
      <c r="V47" s="44" t="s">
        <v>115</v>
      </c>
      <c r="W47" s="19">
        <f t="shared" si="8"/>
        <v>63</v>
      </c>
      <c r="X47" s="19">
        <f t="shared" si="9"/>
        <v>57</v>
      </c>
      <c r="Y47" s="19">
        <f t="shared" si="10"/>
        <v>67</v>
      </c>
      <c r="Z47" s="19">
        <f t="shared" si="3"/>
        <v>124</v>
      </c>
      <c r="AA47" s="28"/>
      <c r="AB47" s="46" t="s">
        <v>116</v>
      </c>
      <c r="AC47" s="47"/>
      <c r="AD47" s="24">
        <f>VLOOKUP($A39,$A$2:$S$67,10,FALSE)</f>
        <v>195</v>
      </c>
      <c r="AE47" s="24">
        <f>VLOOKUP($A39,$A$2:$S$67,13,FALSE)</f>
        <v>317</v>
      </c>
      <c r="AF47" s="24">
        <f>VLOOKUP($A39,$A$2:$S$67,16,FALSE)</f>
        <v>311</v>
      </c>
      <c r="AG47" s="19">
        <f>AE47+AF47</f>
        <v>628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374</v>
      </c>
      <c r="X48" s="19">
        <f t="shared" si="9"/>
        <v>372</v>
      </c>
      <c r="Y48" s="19">
        <f t="shared" si="10"/>
        <v>360</v>
      </c>
      <c r="Z48" s="19">
        <f t="shared" si="3"/>
        <v>732</v>
      </c>
      <c r="AA48" s="28"/>
      <c r="AB48" s="46" t="s">
        <v>118</v>
      </c>
      <c r="AC48" s="47"/>
      <c r="AD48" s="24">
        <f>VLOOKUP($A40,$A$2:$S$67,10,FALSE)</f>
        <v>372</v>
      </c>
      <c r="AE48" s="24">
        <f>VLOOKUP($A40,$A$2:$S$67,13,FALSE)</f>
        <v>581</v>
      </c>
      <c r="AF48" s="24">
        <f>VLOOKUP($A40,$A$2:$S$67,16,FALSE)</f>
        <v>597</v>
      </c>
      <c r="AG48" s="19">
        <f>AE48+AF48</f>
        <v>1178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38</v>
      </c>
      <c r="H49" s="1">
        <v>0</v>
      </c>
      <c r="I49" s="1">
        <v>0</v>
      </c>
      <c r="J49" s="1">
        <v>38</v>
      </c>
      <c r="K49" s="1">
        <v>42</v>
      </c>
      <c r="L49" s="1">
        <v>0</v>
      </c>
      <c r="M49" s="1">
        <v>42</v>
      </c>
      <c r="N49" s="1">
        <v>43</v>
      </c>
      <c r="O49" s="1">
        <v>0</v>
      </c>
      <c r="P49" s="1">
        <v>43</v>
      </c>
      <c r="Q49" s="1">
        <v>85</v>
      </c>
      <c r="R49" s="1">
        <v>0</v>
      </c>
      <c r="S49" s="1">
        <v>85</v>
      </c>
      <c r="V49" s="44" t="s">
        <v>119</v>
      </c>
      <c r="W49" s="19">
        <f t="shared" si="8"/>
        <v>20</v>
      </c>
      <c r="X49" s="19">
        <f t="shared" si="9"/>
        <v>13</v>
      </c>
      <c r="Y49" s="19">
        <f t="shared" si="10"/>
        <v>16</v>
      </c>
      <c r="Z49" s="19">
        <f t="shared" si="3"/>
        <v>29</v>
      </c>
      <c r="AA49" s="16"/>
      <c r="AB49" s="46" t="s">
        <v>103</v>
      </c>
      <c r="AC49" s="47"/>
      <c r="AD49" s="24">
        <f>VLOOKUP($A41,$A$2:$S$67,10,FALSE)</f>
        <v>325</v>
      </c>
      <c r="AE49" s="24">
        <f>VLOOKUP($A41,$A$2:$S$67,13,FALSE)</f>
        <v>502</v>
      </c>
      <c r="AF49" s="24">
        <f>VLOOKUP($A41,$A$2:$S$67,16,FALSE)</f>
        <v>522</v>
      </c>
      <c r="AG49" s="19">
        <f>AE49+AF49</f>
        <v>1024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20</v>
      </c>
      <c r="L50" s="1">
        <v>0</v>
      </c>
      <c r="M50" s="1">
        <v>20</v>
      </c>
      <c r="N50" s="1">
        <v>14</v>
      </c>
      <c r="O50" s="1">
        <v>0</v>
      </c>
      <c r="P50" s="1">
        <v>14</v>
      </c>
      <c r="Q50" s="1">
        <v>34</v>
      </c>
      <c r="R50" s="1">
        <v>0</v>
      </c>
      <c r="S50" s="1">
        <v>34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26</v>
      </c>
      <c r="Z50" s="19">
        <f t="shared" si="3"/>
        <v>59</v>
      </c>
      <c r="AA50" s="16"/>
      <c r="AB50" s="46" t="s">
        <v>67</v>
      </c>
      <c r="AC50" s="47"/>
      <c r="AD50" s="19">
        <f>SUM(AD45:AD49)</f>
        <v>1769</v>
      </c>
      <c r="AE50" s="19">
        <f>SUM(AE45:AE49)</f>
        <v>2469</v>
      </c>
      <c r="AF50" s="19">
        <f>SUM(AF45:AF49)</f>
        <v>2591</v>
      </c>
      <c r="AG50" s="19">
        <f>SUM(AG45:AG49)</f>
        <v>5060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7</v>
      </c>
      <c r="I51" s="1">
        <v>0</v>
      </c>
      <c r="J51" s="1">
        <v>118</v>
      </c>
      <c r="K51" s="1">
        <v>102</v>
      </c>
      <c r="L51" s="1">
        <v>5</v>
      </c>
      <c r="M51" s="1">
        <v>107</v>
      </c>
      <c r="N51" s="1">
        <v>121</v>
      </c>
      <c r="O51" s="1">
        <v>2</v>
      </c>
      <c r="P51" s="1">
        <v>123</v>
      </c>
      <c r="Q51" s="1">
        <v>223</v>
      </c>
      <c r="R51" s="1">
        <v>7</v>
      </c>
      <c r="S51" s="1">
        <v>230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140</v>
      </c>
      <c r="H52" s="1">
        <v>22</v>
      </c>
      <c r="I52" s="1">
        <v>1</v>
      </c>
      <c r="J52" s="1">
        <v>163</v>
      </c>
      <c r="K52" s="1">
        <v>130</v>
      </c>
      <c r="L52" s="1">
        <v>3</v>
      </c>
      <c r="M52" s="1">
        <v>133</v>
      </c>
      <c r="N52" s="1">
        <v>140</v>
      </c>
      <c r="O52" s="1">
        <v>20</v>
      </c>
      <c r="P52" s="1">
        <v>160</v>
      </c>
      <c r="Q52" s="1">
        <v>270</v>
      </c>
      <c r="R52" s="1">
        <v>23</v>
      </c>
      <c r="S52" s="1">
        <v>293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57</v>
      </c>
      <c r="Z52" s="19">
        <f t="shared" si="3"/>
        <v>112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34</v>
      </c>
      <c r="H53" s="1">
        <v>0</v>
      </c>
      <c r="I53" s="1">
        <v>1</v>
      </c>
      <c r="J53" s="1">
        <v>35</v>
      </c>
      <c r="K53" s="1">
        <v>34</v>
      </c>
      <c r="L53" s="1">
        <v>0</v>
      </c>
      <c r="M53" s="1">
        <v>34</v>
      </c>
      <c r="N53" s="1">
        <v>32</v>
      </c>
      <c r="O53" s="1">
        <v>1</v>
      </c>
      <c r="P53" s="1">
        <v>33</v>
      </c>
      <c r="Q53" s="1">
        <v>66</v>
      </c>
      <c r="R53" s="1">
        <v>1</v>
      </c>
      <c r="S53" s="1">
        <v>67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4</v>
      </c>
      <c r="I54" s="1">
        <v>0</v>
      </c>
      <c r="J54" s="1">
        <v>37</v>
      </c>
      <c r="K54" s="1">
        <v>26</v>
      </c>
      <c r="L54" s="1">
        <v>4</v>
      </c>
      <c r="M54" s="1">
        <v>30</v>
      </c>
      <c r="N54" s="1">
        <v>36</v>
      </c>
      <c r="O54" s="1">
        <v>0</v>
      </c>
      <c r="P54" s="1">
        <v>36</v>
      </c>
      <c r="Q54" s="1">
        <v>62</v>
      </c>
      <c r="R54" s="1">
        <v>4</v>
      </c>
      <c r="S54" s="1">
        <v>66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18</v>
      </c>
      <c r="I55" s="1">
        <v>0</v>
      </c>
      <c r="J55" s="1">
        <v>120</v>
      </c>
      <c r="K55" s="1">
        <v>97</v>
      </c>
      <c r="L55" s="1">
        <v>4</v>
      </c>
      <c r="M55" s="1">
        <v>101</v>
      </c>
      <c r="N55" s="1">
        <v>106</v>
      </c>
      <c r="O55" s="1">
        <v>14</v>
      </c>
      <c r="P55" s="1">
        <v>120</v>
      </c>
      <c r="Q55" s="1">
        <v>203</v>
      </c>
      <c r="R55" s="1">
        <v>18</v>
      </c>
      <c r="S55" s="1">
        <v>221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47</v>
      </c>
      <c r="L56" s="1">
        <v>0</v>
      </c>
      <c r="M56" s="1">
        <v>47</v>
      </c>
      <c r="N56" s="1">
        <v>46</v>
      </c>
      <c r="O56" s="1">
        <v>0</v>
      </c>
      <c r="P56" s="1">
        <v>46</v>
      </c>
      <c r="Q56" s="1">
        <v>93</v>
      </c>
      <c r="R56" s="1">
        <v>0</v>
      </c>
      <c r="S56" s="1">
        <v>93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141</v>
      </c>
      <c r="H57" s="1">
        <v>15</v>
      </c>
      <c r="I57" s="1">
        <v>0</v>
      </c>
      <c r="J57" s="1">
        <v>156</v>
      </c>
      <c r="K57" s="1">
        <v>121</v>
      </c>
      <c r="L57" s="1">
        <v>0</v>
      </c>
      <c r="M57" s="1">
        <v>121</v>
      </c>
      <c r="N57" s="1">
        <v>125</v>
      </c>
      <c r="O57" s="1">
        <v>16</v>
      </c>
      <c r="P57" s="1">
        <v>141</v>
      </c>
      <c r="Q57" s="1">
        <v>246</v>
      </c>
      <c r="R57" s="1">
        <v>16</v>
      </c>
      <c r="S57" s="1">
        <v>262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40</v>
      </c>
      <c r="H58" s="1">
        <v>0</v>
      </c>
      <c r="I58" s="1">
        <v>0</v>
      </c>
      <c r="J58" s="1">
        <v>40</v>
      </c>
      <c r="K58" s="1">
        <v>35</v>
      </c>
      <c r="L58" s="1">
        <v>0</v>
      </c>
      <c r="M58" s="1">
        <v>35</v>
      </c>
      <c r="N58" s="1">
        <v>43</v>
      </c>
      <c r="O58" s="1">
        <v>0</v>
      </c>
      <c r="P58" s="1">
        <v>43</v>
      </c>
      <c r="Q58" s="1">
        <v>78</v>
      </c>
      <c r="R58" s="1">
        <v>0</v>
      </c>
      <c r="S58" s="1">
        <v>78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97</v>
      </c>
      <c r="H59" s="1">
        <v>0</v>
      </c>
      <c r="I59" s="1">
        <v>0</v>
      </c>
      <c r="J59" s="1">
        <v>97</v>
      </c>
      <c r="K59" s="1">
        <v>76</v>
      </c>
      <c r="L59" s="1">
        <v>0</v>
      </c>
      <c r="M59" s="1">
        <v>76</v>
      </c>
      <c r="N59" s="1">
        <v>89</v>
      </c>
      <c r="O59" s="1">
        <v>0</v>
      </c>
      <c r="P59" s="1">
        <v>89</v>
      </c>
      <c r="Q59" s="1">
        <v>165</v>
      </c>
      <c r="R59" s="1">
        <v>0</v>
      </c>
      <c r="S59" s="1">
        <v>165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1</v>
      </c>
      <c r="I60" s="1">
        <v>0</v>
      </c>
      <c r="J60" s="1">
        <v>14</v>
      </c>
      <c r="K60" s="1">
        <v>11</v>
      </c>
      <c r="L60" s="1">
        <v>1</v>
      </c>
      <c r="M60" s="1">
        <v>12</v>
      </c>
      <c r="N60" s="1">
        <v>8</v>
      </c>
      <c r="O60" s="1">
        <v>0</v>
      </c>
      <c r="P60" s="1">
        <v>8</v>
      </c>
      <c r="Q60" s="1">
        <v>19</v>
      </c>
      <c r="R60" s="1">
        <v>1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122</v>
      </c>
      <c r="L61" s="1">
        <v>2</v>
      </c>
      <c r="M61" s="1">
        <v>124</v>
      </c>
      <c r="N61" s="1">
        <v>139</v>
      </c>
      <c r="O61" s="1">
        <v>0</v>
      </c>
      <c r="P61" s="1">
        <v>139</v>
      </c>
      <c r="Q61" s="1">
        <v>261</v>
      </c>
      <c r="R61" s="1">
        <v>2</v>
      </c>
      <c r="S61" s="1">
        <v>263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60</v>
      </c>
      <c r="H62" s="1">
        <v>2</v>
      </c>
      <c r="I62" s="1">
        <v>1</v>
      </c>
      <c r="J62" s="1">
        <v>63</v>
      </c>
      <c r="K62" s="1">
        <v>56</v>
      </c>
      <c r="L62" s="1">
        <v>1</v>
      </c>
      <c r="M62" s="1">
        <v>57</v>
      </c>
      <c r="N62" s="1">
        <v>64</v>
      </c>
      <c r="O62" s="1">
        <v>3</v>
      </c>
      <c r="P62" s="1">
        <v>67</v>
      </c>
      <c r="Q62" s="1">
        <v>120</v>
      </c>
      <c r="R62" s="1">
        <v>4</v>
      </c>
      <c r="S62" s="1">
        <v>124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368</v>
      </c>
      <c r="H63" s="1">
        <v>3</v>
      </c>
      <c r="I63" s="1">
        <v>3</v>
      </c>
      <c r="J63" s="1">
        <v>374</v>
      </c>
      <c r="K63" s="1">
        <v>366</v>
      </c>
      <c r="L63" s="1">
        <v>6</v>
      </c>
      <c r="M63" s="1">
        <v>372</v>
      </c>
      <c r="N63" s="1">
        <v>360</v>
      </c>
      <c r="O63" s="1">
        <v>0</v>
      </c>
      <c r="P63" s="1">
        <v>360</v>
      </c>
      <c r="Q63" s="1">
        <v>726</v>
      </c>
      <c r="R63" s="1">
        <v>6</v>
      </c>
      <c r="S63" s="1">
        <v>732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1</v>
      </c>
      <c r="J64" s="1">
        <v>20</v>
      </c>
      <c r="K64" s="1">
        <v>13</v>
      </c>
      <c r="L64" s="1">
        <v>0</v>
      </c>
      <c r="M64" s="1">
        <v>13</v>
      </c>
      <c r="N64" s="1">
        <v>15</v>
      </c>
      <c r="O64" s="1">
        <v>1</v>
      </c>
      <c r="P64" s="1">
        <v>16</v>
      </c>
      <c r="Q64" s="1">
        <v>28</v>
      </c>
      <c r="R64" s="1">
        <v>1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26</v>
      </c>
      <c r="O65" s="1">
        <v>0</v>
      </c>
      <c r="P65" s="1">
        <v>26</v>
      </c>
      <c r="Q65" s="1">
        <v>59</v>
      </c>
      <c r="R65" s="1">
        <v>0</v>
      </c>
      <c r="S65" s="1">
        <v>59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57</v>
      </c>
      <c r="O67" s="1">
        <v>0</v>
      </c>
      <c r="P67" s="1">
        <v>57</v>
      </c>
      <c r="Q67" s="1">
        <v>111</v>
      </c>
      <c r="R67" s="1">
        <v>1</v>
      </c>
      <c r="S67" s="1">
        <v>112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船曳 育夢</cp:lastModifiedBy>
  <cp:lastPrinted>2025-05-08T05:27:40Z</cp:lastPrinted>
  <dcterms:created xsi:type="dcterms:W3CDTF">2018-05-07T06:47:26Z</dcterms:created>
  <dcterms:modified xsi:type="dcterms:W3CDTF">2025-05-09T07:47:35Z</dcterms:modified>
</cp:coreProperties>
</file>