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\\Igcrad11\21_住民課\jumin\月末凍結データ\人口関係\★地区・年齢・国籍・自治会\R8\R8.5\"/>
    </mc:Choice>
  </mc:AlternateContent>
  <xr:revisionPtr revIDLastSave="0" documentId="13_ncr:1_{8B3BC05F-EDA8-45D9-B1DF-AF07E560092D}" xr6:coauthVersionLast="36" xr6:coauthVersionMax="36" xr10:uidLastSave="{00000000-0000-0000-0000-000000000000}"/>
  <bookViews>
    <workbookView xWindow="0" yWindow="0" windowWidth="19200" windowHeight="11610" activeTab="1" xr2:uid="{00000000-000D-0000-FFFF-FFFF00000000}"/>
  </bookViews>
  <sheets>
    <sheet name="2026.4" sheetId="80" r:id="rId1"/>
    <sheet name="2026.5" sheetId="79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65" i="80" l="1"/>
  <c r="AB65" i="80"/>
  <c r="AD65" i="80" s="1"/>
  <c r="Z65" i="80"/>
  <c r="AF65" i="80" s="1"/>
  <c r="Y65" i="80"/>
  <c r="AE65" i="80" s="1"/>
  <c r="AG65" i="80" s="1"/>
  <c r="W65" i="80"/>
  <c r="V65" i="80"/>
  <c r="X65" i="80" s="1"/>
  <c r="U65" i="80"/>
  <c r="P65" i="80"/>
  <c r="O65" i="80"/>
  <c r="AD64" i="80"/>
  <c r="AC64" i="80"/>
  <c r="AB64" i="80"/>
  <c r="Z64" i="80"/>
  <c r="AF64" i="80" s="1"/>
  <c r="Y64" i="80"/>
  <c r="AE64" i="80" s="1"/>
  <c r="AG64" i="80" s="1"/>
  <c r="W64" i="80"/>
  <c r="V64" i="80"/>
  <c r="U64" i="80"/>
  <c r="X64" i="80" s="1"/>
  <c r="P64" i="80"/>
  <c r="O64" i="80"/>
  <c r="AF63" i="80"/>
  <c r="AE63" i="80"/>
  <c r="AG63" i="80" s="1"/>
  <c r="AC63" i="80"/>
  <c r="AB63" i="80"/>
  <c r="AD63" i="80" s="1"/>
  <c r="Z63" i="80"/>
  <c r="Y63" i="80"/>
  <c r="AA63" i="80" s="1"/>
  <c r="W63" i="80"/>
  <c r="X63" i="80" s="1"/>
  <c r="V63" i="80"/>
  <c r="U63" i="80"/>
  <c r="P63" i="80"/>
  <c r="O63" i="80"/>
  <c r="AC62" i="80"/>
  <c r="AB62" i="80"/>
  <c r="AD62" i="80" s="1"/>
  <c r="Z62" i="80"/>
  <c r="AF62" i="80" s="1"/>
  <c r="Y62" i="80"/>
  <c r="AE62" i="80" s="1"/>
  <c r="AG62" i="80" s="1"/>
  <c r="W62" i="80"/>
  <c r="V62" i="80"/>
  <c r="U62" i="80"/>
  <c r="X62" i="80" s="1"/>
  <c r="P62" i="80"/>
  <c r="O62" i="80"/>
  <c r="AC61" i="80"/>
  <c r="AB61" i="80"/>
  <c r="AD61" i="80" s="1"/>
  <c r="Z61" i="80"/>
  <c r="AF61" i="80" s="1"/>
  <c r="Y61" i="80"/>
  <c r="AE61" i="80" s="1"/>
  <c r="AG61" i="80" s="1"/>
  <c r="W61" i="80"/>
  <c r="V61" i="80"/>
  <c r="X61" i="80" s="1"/>
  <c r="U61" i="80"/>
  <c r="P61" i="80"/>
  <c r="O61" i="80"/>
  <c r="AC60" i="80"/>
  <c r="AF60" i="80" s="1"/>
  <c r="AB60" i="80"/>
  <c r="AD60" i="80" s="1"/>
  <c r="Z60" i="80"/>
  <c r="Y60" i="80"/>
  <c r="AA60" i="80" s="1"/>
  <c r="W60" i="80"/>
  <c r="V60" i="80"/>
  <c r="U60" i="80"/>
  <c r="X60" i="80" s="1"/>
  <c r="P60" i="80"/>
  <c r="O60" i="80"/>
  <c r="AF59" i="80"/>
  <c r="AE59" i="80"/>
  <c r="AG59" i="80" s="1"/>
  <c r="AD59" i="80"/>
  <c r="AC59" i="80"/>
  <c r="AB59" i="80"/>
  <c r="Z59" i="80"/>
  <c r="Y59" i="80"/>
  <c r="AA59" i="80" s="1"/>
  <c r="W59" i="80"/>
  <c r="V59" i="80"/>
  <c r="U59" i="80"/>
  <c r="X59" i="80" s="1"/>
  <c r="P59" i="80"/>
  <c r="O59" i="80"/>
  <c r="AC58" i="80"/>
  <c r="AB58" i="80"/>
  <c r="AD58" i="80" s="1"/>
  <c r="Z58" i="80"/>
  <c r="AF58" i="80" s="1"/>
  <c r="Y58" i="80"/>
  <c r="AE58" i="80" s="1"/>
  <c r="AG58" i="80" s="1"/>
  <c r="W58" i="80"/>
  <c r="V58" i="80"/>
  <c r="X58" i="80" s="1"/>
  <c r="U58" i="80"/>
  <c r="P58" i="80"/>
  <c r="O58" i="80"/>
  <c r="AC57" i="80"/>
  <c r="AB57" i="80"/>
  <c r="AD57" i="80" s="1"/>
  <c r="Z57" i="80"/>
  <c r="AF57" i="80" s="1"/>
  <c r="Y57" i="80"/>
  <c r="AE57" i="80" s="1"/>
  <c r="AG57" i="80" s="1"/>
  <c r="W57" i="80"/>
  <c r="V57" i="80"/>
  <c r="X57" i="80" s="1"/>
  <c r="U57" i="80"/>
  <c r="P57" i="80"/>
  <c r="O57" i="80"/>
  <c r="AC56" i="80"/>
  <c r="AB56" i="80"/>
  <c r="AD56" i="80" s="1"/>
  <c r="Z56" i="80"/>
  <c r="AF56" i="80" s="1"/>
  <c r="Y56" i="80"/>
  <c r="AE56" i="80" s="1"/>
  <c r="AG56" i="80" s="1"/>
  <c r="W56" i="80"/>
  <c r="V56" i="80"/>
  <c r="U56" i="80"/>
  <c r="X56" i="80" s="1"/>
  <c r="P56" i="80"/>
  <c r="O56" i="80"/>
  <c r="AC55" i="80"/>
  <c r="AF55" i="80" s="1"/>
  <c r="AB55" i="80"/>
  <c r="AE55" i="80" s="1"/>
  <c r="AG55" i="80" s="1"/>
  <c r="Z55" i="80"/>
  <c r="Y55" i="80"/>
  <c r="AA55" i="80" s="1"/>
  <c r="W55" i="80"/>
  <c r="X55" i="80" s="1"/>
  <c r="V55" i="80"/>
  <c r="U55" i="80"/>
  <c r="P55" i="80"/>
  <c r="O55" i="80"/>
  <c r="AC54" i="80"/>
  <c r="AB54" i="80"/>
  <c r="AD54" i="80" s="1"/>
  <c r="Z54" i="80"/>
  <c r="AF54" i="80" s="1"/>
  <c r="Y54" i="80"/>
  <c r="AA54" i="80" s="1"/>
  <c r="W54" i="80"/>
  <c r="V54" i="80"/>
  <c r="U54" i="80"/>
  <c r="X54" i="80" s="1"/>
  <c r="P54" i="80"/>
  <c r="O54" i="80"/>
  <c r="AL41" i="80" s="1"/>
  <c r="AC53" i="80"/>
  <c r="AB53" i="80"/>
  <c r="AD53" i="80" s="1"/>
  <c r="Z53" i="80"/>
  <c r="AF53" i="80" s="1"/>
  <c r="Y53" i="80"/>
  <c r="AE53" i="80" s="1"/>
  <c r="AG53" i="80" s="1"/>
  <c r="W53" i="80"/>
  <c r="V53" i="80"/>
  <c r="X53" i="80" s="1"/>
  <c r="U53" i="80"/>
  <c r="P53" i="80"/>
  <c r="O53" i="80"/>
  <c r="AF52" i="80"/>
  <c r="AC52" i="80"/>
  <c r="AD52" i="80" s="1"/>
  <c r="AB52" i="80"/>
  <c r="Z52" i="80"/>
  <c r="Y52" i="80"/>
  <c r="W52" i="80"/>
  <c r="V52" i="80"/>
  <c r="U52" i="80"/>
  <c r="X52" i="80" s="1"/>
  <c r="P52" i="80"/>
  <c r="O52" i="80"/>
  <c r="AC51" i="80"/>
  <c r="AB51" i="80"/>
  <c r="AE51" i="80" s="1"/>
  <c r="Z51" i="80"/>
  <c r="Y51" i="80"/>
  <c r="X51" i="80"/>
  <c r="W51" i="80"/>
  <c r="V51" i="80"/>
  <c r="U51" i="80"/>
  <c r="P51" i="80"/>
  <c r="O51" i="80"/>
  <c r="AC50" i="80"/>
  <c r="AB50" i="80"/>
  <c r="AD50" i="80" s="1"/>
  <c r="Z50" i="80"/>
  <c r="AF50" i="80" s="1"/>
  <c r="Y50" i="80"/>
  <c r="AE50" i="80" s="1"/>
  <c r="AG50" i="80" s="1"/>
  <c r="W50" i="80"/>
  <c r="X50" i="80" s="1"/>
  <c r="V50" i="80"/>
  <c r="U50" i="80"/>
  <c r="P50" i="80"/>
  <c r="O50" i="80"/>
  <c r="AC49" i="80"/>
  <c r="AB49" i="80"/>
  <c r="AD49" i="80" s="1"/>
  <c r="AA49" i="80"/>
  <c r="Z49" i="80"/>
  <c r="Y49" i="80"/>
  <c r="W49" i="80"/>
  <c r="V49" i="80"/>
  <c r="X49" i="80" s="1"/>
  <c r="U49" i="80"/>
  <c r="P49" i="80"/>
  <c r="O49" i="80"/>
  <c r="AG48" i="80"/>
  <c r="AC48" i="80"/>
  <c r="AB48" i="80"/>
  <c r="AD48" i="80" s="1"/>
  <c r="Z48" i="80"/>
  <c r="AF48" i="80" s="1"/>
  <c r="Y48" i="80"/>
  <c r="AE48" i="80" s="1"/>
  <c r="W48" i="80"/>
  <c r="X48" i="80" s="1"/>
  <c r="V48" i="80"/>
  <c r="U48" i="80"/>
  <c r="P48" i="80"/>
  <c r="O48" i="80"/>
  <c r="AT47" i="80"/>
  <c r="AC47" i="80"/>
  <c r="AB47" i="80"/>
  <c r="AD47" i="80" s="1"/>
  <c r="Z47" i="80"/>
  <c r="AF47" i="80" s="1"/>
  <c r="Y47" i="80"/>
  <c r="W47" i="80"/>
  <c r="V47" i="80"/>
  <c r="U47" i="80"/>
  <c r="X47" i="80" s="1"/>
  <c r="P47" i="80"/>
  <c r="O47" i="80"/>
  <c r="AF46" i="80"/>
  <c r="AE46" i="80"/>
  <c r="AG46" i="80" s="1"/>
  <c r="AC46" i="80"/>
  <c r="AB46" i="80"/>
  <c r="AD46" i="80" s="1"/>
  <c r="AA46" i="80"/>
  <c r="Z46" i="80"/>
  <c r="Y46" i="80"/>
  <c r="W46" i="80"/>
  <c r="V46" i="80"/>
  <c r="U46" i="80"/>
  <c r="X46" i="80" s="1"/>
  <c r="P46" i="80"/>
  <c r="O46" i="80"/>
  <c r="AD45" i="80"/>
  <c r="AC45" i="80"/>
  <c r="AB45" i="80"/>
  <c r="Z45" i="80"/>
  <c r="AF45" i="80" s="1"/>
  <c r="Y45" i="80"/>
  <c r="AA45" i="80" s="1"/>
  <c r="W45" i="80"/>
  <c r="V45" i="80"/>
  <c r="X45" i="80" s="1"/>
  <c r="U45" i="80"/>
  <c r="P45" i="80"/>
  <c r="O45" i="80"/>
  <c r="AC44" i="80"/>
  <c r="AB44" i="80"/>
  <c r="AE44" i="80" s="1"/>
  <c r="Z44" i="80"/>
  <c r="AF44" i="80" s="1"/>
  <c r="Y44" i="80"/>
  <c r="W44" i="80"/>
  <c r="V44" i="80"/>
  <c r="U44" i="80"/>
  <c r="X44" i="80" s="1"/>
  <c r="P44" i="80"/>
  <c r="O44" i="80"/>
  <c r="AF43" i="80"/>
  <c r="AC43" i="80"/>
  <c r="AB43" i="80"/>
  <c r="AD43" i="80" s="1"/>
  <c r="Z43" i="80"/>
  <c r="Y43" i="80"/>
  <c r="W43" i="80"/>
  <c r="V43" i="80"/>
  <c r="U43" i="80"/>
  <c r="X43" i="80" s="1"/>
  <c r="P43" i="80"/>
  <c r="O43" i="80"/>
  <c r="AE42" i="80"/>
  <c r="AG42" i="80" s="1"/>
  <c r="AD42" i="80"/>
  <c r="AC42" i="80"/>
  <c r="AF42" i="80" s="1"/>
  <c r="AB42" i="80"/>
  <c r="AA42" i="80"/>
  <c r="Z42" i="80"/>
  <c r="Y42" i="80"/>
  <c r="W42" i="80"/>
  <c r="V42" i="80"/>
  <c r="U42" i="80"/>
  <c r="P42" i="80"/>
  <c r="O42" i="80"/>
  <c r="AM41" i="80"/>
  <c r="AN41" i="80" s="1"/>
  <c r="AC41" i="80"/>
  <c r="AB41" i="80"/>
  <c r="AD41" i="80" s="1"/>
  <c r="Z41" i="80"/>
  <c r="AF41" i="80" s="1"/>
  <c r="Y41" i="80"/>
  <c r="W41" i="80"/>
  <c r="V41" i="80"/>
  <c r="X41" i="80" s="1"/>
  <c r="U41" i="80"/>
  <c r="P41" i="80"/>
  <c r="O41" i="80"/>
  <c r="AC40" i="80"/>
  <c r="AB40" i="80"/>
  <c r="Z40" i="80"/>
  <c r="Y40" i="80"/>
  <c r="W40" i="80"/>
  <c r="X40" i="80" s="1"/>
  <c r="V40" i="80"/>
  <c r="U40" i="80"/>
  <c r="P40" i="80"/>
  <c r="O40" i="80"/>
  <c r="AC39" i="80"/>
  <c r="AB39" i="80"/>
  <c r="AD39" i="80" s="1"/>
  <c r="Z39" i="80"/>
  <c r="AF39" i="80" s="1"/>
  <c r="Y39" i="80"/>
  <c r="X39" i="80"/>
  <c r="W39" i="80"/>
  <c r="V39" i="80"/>
  <c r="U39" i="80"/>
  <c r="P39" i="80"/>
  <c r="O39" i="80"/>
  <c r="AC38" i="80"/>
  <c r="AB38" i="80"/>
  <c r="AD38" i="80" s="1"/>
  <c r="Z38" i="80"/>
  <c r="AF38" i="80" s="1"/>
  <c r="Y38" i="80"/>
  <c r="AE38" i="80" s="1"/>
  <c r="AG38" i="80" s="1"/>
  <c r="W38" i="80"/>
  <c r="X38" i="80" s="1"/>
  <c r="V38" i="80"/>
  <c r="U38" i="80"/>
  <c r="P38" i="80"/>
  <c r="O38" i="80"/>
  <c r="AC37" i="80"/>
  <c r="AB37" i="80"/>
  <c r="AD37" i="80" s="1"/>
  <c r="Z37" i="80"/>
  <c r="Y37" i="80"/>
  <c r="X37" i="80"/>
  <c r="W37" i="80"/>
  <c r="V37" i="80"/>
  <c r="U37" i="80"/>
  <c r="P37" i="80"/>
  <c r="O37" i="80"/>
  <c r="AC36" i="80"/>
  <c r="AB36" i="80"/>
  <c r="Z36" i="80"/>
  <c r="Y36" i="80"/>
  <c r="AE36" i="80" s="1"/>
  <c r="X36" i="80"/>
  <c r="W36" i="80"/>
  <c r="V36" i="80"/>
  <c r="U36" i="80"/>
  <c r="P36" i="80"/>
  <c r="O36" i="80"/>
  <c r="AS35" i="80"/>
  <c r="AC35" i="80"/>
  <c r="AB35" i="80"/>
  <c r="AD35" i="80" s="1"/>
  <c r="Z35" i="80"/>
  <c r="AF35" i="80" s="1"/>
  <c r="Y35" i="80"/>
  <c r="AE35" i="80" s="1"/>
  <c r="AG35" i="80" s="1"/>
  <c r="W35" i="80"/>
  <c r="X35" i="80" s="1"/>
  <c r="V35" i="80"/>
  <c r="U35" i="80"/>
  <c r="P35" i="80"/>
  <c r="O35" i="80"/>
  <c r="AF34" i="80"/>
  <c r="AE34" i="80"/>
  <c r="AG34" i="80" s="1"/>
  <c r="AC34" i="80"/>
  <c r="AB34" i="80"/>
  <c r="AD34" i="80" s="1"/>
  <c r="Z34" i="80"/>
  <c r="Y34" i="80"/>
  <c r="AA34" i="80" s="1"/>
  <c r="W34" i="80"/>
  <c r="V34" i="80"/>
  <c r="U34" i="80"/>
  <c r="X34" i="80" s="1"/>
  <c r="P34" i="80"/>
  <c r="O34" i="80"/>
  <c r="AM33" i="80"/>
  <c r="AD33" i="80"/>
  <c r="AC33" i="80"/>
  <c r="AB33" i="80"/>
  <c r="Z33" i="80"/>
  <c r="AF33" i="80" s="1"/>
  <c r="Y33" i="80"/>
  <c r="AA33" i="80" s="1"/>
  <c r="W33" i="80"/>
  <c r="X33" i="80" s="1"/>
  <c r="V33" i="80"/>
  <c r="U33" i="80"/>
  <c r="P33" i="80"/>
  <c r="O33" i="80"/>
  <c r="AF32" i="80"/>
  <c r="AE32" i="80"/>
  <c r="AG32" i="80" s="1"/>
  <c r="AC32" i="80"/>
  <c r="AD32" i="80" s="1"/>
  <c r="AB32" i="80"/>
  <c r="Z32" i="80"/>
  <c r="Y32" i="80"/>
  <c r="AA32" i="80" s="1"/>
  <c r="W32" i="80"/>
  <c r="V32" i="80"/>
  <c r="U32" i="80"/>
  <c r="X32" i="80" s="1"/>
  <c r="P32" i="80"/>
  <c r="O32" i="80"/>
  <c r="AF31" i="80"/>
  <c r="AE31" i="80"/>
  <c r="AG31" i="80" s="1"/>
  <c r="AC31" i="80"/>
  <c r="AB31" i="80"/>
  <c r="AD31" i="80" s="1"/>
  <c r="Z31" i="80"/>
  <c r="Y31" i="80"/>
  <c r="AA31" i="80" s="1"/>
  <c r="W31" i="80"/>
  <c r="V31" i="80"/>
  <c r="U31" i="80"/>
  <c r="X31" i="80" s="1"/>
  <c r="P31" i="80"/>
  <c r="O31" i="80"/>
  <c r="AC30" i="80"/>
  <c r="AD30" i="80" s="1"/>
  <c r="AB30" i="80"/>
  <c r="Z30" i="80"/>
  <c r="Y30" i="80"/>
  <c r="AA30" i="80" s="1"/>
  <c r="W30" i="80"/>
  <c r="X30" i="80" s="1"/>
  <c r="V30" i="80"/>
  <c r="U30" i="80"/>
  <c r="P30" i="80"/>
  <c r="O30" i="80"/>
  <c r="AD29" i="80"/>
  <c r="AC29" i="80"/>
  <c r="AB29" i="80"/>
  <c r="Z29" i="80"/>
  <c r="AF29" i="80" s="1"/>
  <c r="Y29" i="80"/>
  <c r="AA29" i="80" s="1"/>
  <c r="W29" i="80"/>
  <c r="X29" i="80" s="1"/>
  <c r="V29" i="80"/>
  <c r="U29" i="80"/>
  <c r="P29" i="80"/>
  <c r="O29" i="80"/>
  <c r="AC28" i="80"/>
  <c r="AF28" i="80" s="1"/>
  <c r="AB28" i="80"/>
  <c r="AE28" i="80" s="1"/>
  <c r="AA28" i="80"/>
  <c r="Z28" i="80"/>
  <c r="Y28" i="80"/>
  <c r="W28" i="80"/>
  <c r="V28" i="80"/>
  <c r="U28" i="80"/>
  <c r="X28" i="80" s="1"/>
  <c r="P28" i="80"/>
  <c r="O28" i="80"/>
  <c r="AG27" i="80"/>
  <c r="AC27" i="80"/>
  <c r="AB27" i="80"/>
  <c r="AD27" i="80" s="1"/>
  <c r="Z27" i="80"/>
  <c r="AF27" i="80" s="1"/>
  <c r="Y27" i="80"/>
  <c r="AE27" i="80" s="1"/>
  <c r="W27" i="80"/>
  <c r="V27" i="80"/>
  <c r="U27" i="80"/>
  <c r="X27" i="80" s="1"/>
  <c r="P27" i="80"/>
  <c r="O27" i="80"/>
  <c r="AF26" i="80"/>
  <c r="AC26" i="80"/>
  <c r="AB26" i="80"/>
  <c r="AE26" i="80" s="1"/>
  <c r="AG26" i="80" s="1"/>
  <c r="AA26" i="80"/>
  <c r="Z26" i="80"/>
  <c r="Y26" i="80"/>
  <c r="W26" i="80"/>
  <c r="V26" i="80"/>
  <c r="U26" i="80"/>
  <c r="P26" i="80"/>
  <c r="O26" i="80"/>
  <c r="AM30" i="80" s="1"/>
  <c r="AC25" i="80"/>
  <c r="AB25" i="80"/>
  <c r="AD25" i="80" s="1"/>
  <c r="AA25" i="80"/>
  <c r="Z25" i="80"/>
  <c r="Y25" i="80"/>
  <c r="W25" i="80"/>
  <c r="V25" i="80"/>
  <c r="X25" i="80" s="1"/>
  <c r="U25" i="80"/>
  <c r="P25" i="80"/>
  <c r="O25" i="80"/>
  <c r="AC24" i="80"/>
  <c r="AB24" i="80"/>
  <c r="AD24" i="80" s="1"/>
  <c r="AA24" i="80"/>
  <c r="Z24" i="80"/>
  <c r="Y24" i="80"/>
  <c r="W24" i="80"/>
  <c r="X24" i="80" s="1"/>
  <c r="V24" i="80"/>
  <c r="U24" i="80"/>
  <c r="P24" i="80"/>
  <c r="O24" i="80"/>
  <c r="AC23" i="80"/>
  <c r="AB23" i="80"/>
  <c r="AD23" i="80" s="1"/>
  <c r="Z23" i="80"/>
  <c r="AF23" i="80" s="1"/>
  <c r="Y23" i="80"/>
  <c r="AE23" i="80" s="1"/>
  <c r="AG23" i="80" s="1"/>
  <c r="W23" i="80"/>
  <c r="V23" i="80"/>
  <c r="X23" i="80" s="1"/>
  <c r="U23" i="80"/>
  <c r="P23" i="80"/>
  <c r="O23" i="80"/>
  <c r="AF22" i="80"/>
  <c r="AE22" i="80"/>
  <c r="AG22" i="80" s="1"/>
  <c r="AC22" i="80"/>
  <c r="AB22" i="80"/>
  <c r="AD22" i="80" s="1"/>
  <c r="AA22" i="80"/>
  <c r="Z22" i="80"/>
  <c r="Y22" i="80"/>
  <c r="W22" i="80"/>
  <c r="V22" i="80"/>
  <c r="U22" i="80"/>
  <c r="X22" i="80" s="1"/>
  <c r="P22" i="80"/>
  <c r="O22" i="80"/>
  <c r="AE21" i="80"/>
  <c r="AG21" i="80" s="1"/>
  <c r="AD21" i="80"/>
  <c r="AC21" i="80"/>
  <c r="AB21" i="80"/>
  <c r="Z21" i="80"/>
  <c r="AF21" i="80" s="1"/>
  <c r="Y21" i="80"/>
  <c r="AA21" i="80" s="1"/>
  <c r="W21" i="80"/>
  <c r="V21" i="80"/>
  <c r="X21" i="80" s="1"/>
  <c r="U21" i="80"/>
  <c r="P21" i="80"/>
  <c r="O21" i="80"/>
  <c r="AF20" i="80"/>
  <c r="AD20" i="80"/>
  <c r="AC20" i="80"/>
  <c r="AB20" i="80"/>
  <c r="Z20" i="80"/>
  <c r="Y20" i="80"/>
  <c r="W20" i="80"/>
  <c r="V20" i="80"/>
  <c r="U20" i="80"/>
  <c r="X20" i="80" s="1"/>
  <c r="P20" i="80"/>
  <c r="O20" i="80"/>
  <c r="AF19" i="80"/>
  <c r="AE19" i="80"/>
  <c r="AG19" i="80" s="1"/>
  <c r="AD19" i="80"/>
  <c r="AC19" i="80"/>
  <c r="AB19" i="80"/>
  <c r="Z19" i="80"/>
  <c r="Y19" i="80"/>
  <c r="AA19" i="80" s="1"/>
  <c r="X19" i="80"/>
  <c r="W19" i="80"/>
  <c r="V19" i="80"/>
  <c r="U19" i="80"/>
  <c r="P19" i="80"/>
  <c r="O19" i="80"/>
  <c r="AT18" i="80"/>
  <c r="AF18" i="80"/>
  <c r="AC18" i="80"/>
  <c r="AB18" i="80"/>
  <c r="AA18" i="80"/>
  <c r="Z18" i="80"/>
  <c r="Y18" i="80"/>
  <c r="W18" i="80"/>
  <c r="V18" i="80"/>
  <c r="U18" i="80"/>
  <c r="P18" i="80"/>
  <c r="O18" i="80"/>
  <c r="AL20" i="80" s="1"/>
  <c r="AC17" i="80"/>
  <c r="AF17" i="80" s="1"/>
  <c r="AB17" i="80"/>
  <c r="AD17" i="80" s="1"/>
  <c r="AA17" i="80"/>
  <c r="Z17" i="80"/>
  <c r="Y17" i="80"/>
  <c r="W17" i="80"/>
  <c r="V17" i="80"/>
  <c r="U17" i="80"/>
  <c r="X17" i="80" s="1"/>
  <c r="P17" i="80"/>
  <c r="O17" i="80"/>
  <c r="AC16" i="80"/>
  <c r="AB16" i="80"/>
  <c r="AD16" i="80" s="1"/>
  <c r="Z16" i="80"/>
  <c r="AF16" i="80" s="1"/>
  <c r="Y16" i="80"/>
  <c r="AE16" i="80" s="1"/>
  <c r="AG16" i="80" s="1"/>
  <c r="W16" i="80"/>
  <c r="V16" i="80"/>
  <c r="U16" i="80"/>
  <c r="X16" i="80" s="1"/>
  <c r="P16" i="80"/>
  <c r="O16" i="80"/>
  <c r="AC15" i="80"/>
  <c r="AF15" i="80" s="1"/>
  <c r="AB15" i="80"/>
  <c r="Z15" i="80"/>
  <c r="Y15" i="80"/>
  <c r="AA15" i="80" s="1"/>
  <c r="X15" i="80"/>
  <c r="W15" i="80"/>
  <c r="V15" i="80"/>
  <c r="U15" i="80"/>
  <c r="P15" i="80"/>
  <c r="O15" i="80"/>
  <c r="AF14" i="80"/>
  <c r="AE14" i="80"/>
  <c r="AG14" i="80" s="1"/>
  <c r="AC14" i="80"/>
  <c r="AB14" i="80"/>
  <c r="AD14" i="80" s="1"/>
  <c r="AA14" i="80"/>
  <c r="Z14" i="80"/>
  <c r="Y14" i="80"/>
  <c r="W14" i="80"/>
  <c r="X14" i="80" s="1"/>
  <c r="V14" i="80"/>
  <c r="U14" i="80"/>
  <c r="P14" i="80"/>
  <c r="O14" i="80"/>
  <c r="AF13" i="80"/>
  <c r="AE13" i="80"/>
  <c r="AG13" i="80" s="1"/>
  <c r="AC13" i="80"/>
  <c r="AB13" i="80"/>
  <c r="AD13" i="80" s="1"/>
  <c r="AA13" i="80"/>
  <c r="Z13" i="80"/>
  <c r="Y13" i="80"/>
  <c r="W13" i="80"/>
  <c r="V13" i="80"/>
  <c r="U13" i="80"/>
  <c r="X13" i="80" s="1"/>
  <c r="P13" i="80"/>
  <c r="O13" i="80"/>
  <c r="AC12" i="80"/>
  <c r="AB12" i="80"/>
  <c r="AD12" i="80" s="1"/>
  <c r="Z12" i="80"/>
  <c r="AF12" i="80" s="1"/>
  <c r="Y12" i="80"/>
  <c r="W12" i="80"/>
  <c r="V12" i="80"/>
  <c r="U12" i="80"/>
  <c r="X12" i="80" s="1"/>
  <c r="P12" i="80"/>
  <c r="O12" i="80"/>
  <c r="AU11" i="80"/>
  <c r="AC11" i="80"/>
  <c r="AD11" i="80" s="1"/>
  <c r="AB11" i="80"/>
  <c r="Z11" i="80"/>
  <c r="AF11" i="80" s="1"/>
  <c r="Y11" i="80"/>
  <c r="W11" i="80"/>
  <c r="V11" i="80"/>
  <c r="U11" i="80"/>
  <c r="X11" i="80" s="1"/>
  <c r="P11" i="80"/>
  <c r="O11" i="80"/>
  <c r="AU10" i="80"/>
  <c r="AF10" i="80"/>
  <c r="AE10" i="80"/>
  <c r="AG10" i="80" s="1"/>
  <c r="AC10" i="80"/>
  <c r="AB10" i="80"/>
  <c r="AD10" i="80" s="1"/>
  <c r="Z10" i="80"/>
  <c r="Y10" i="80"/>
  <c r="AA10" i="80" s="1"/>
  <c r="W10" i="80"/>
  <c r="V10" i="80"/>
  <c r="U10" i="80"/>
  <c r="X10" i="80" s="1"/>
  <c r="P10" i="80"/>
  <c r="O10" i="80"/>
  <c r="AM12" i="80" s="1"/>
  <c r="AU9" i="80"/>
  <c r="AG9" i="80"/>
  <c r="AC9" i="80"/>
  <c r="AB9" i="80"/>
  <c r="AD9" i="80" s="1"/>
  <c r="Z9" i="80"/>
  <c r="AF9" i="80" s="1"/>
  <c r="Y9" i="80"/>
  <c r="AE9" i="80" s="1"/>
  <c r="X9" i="80"/>
  <c r="W9" i="80"/>
  <c r="V9" i="80"/>
  <c r="U9" i="80"/>
  <c r="P9" i="80"/>
  <c r="O9" i="80"/>
  <c r="AU8" i="80"/>
  <c r="AC8" i="80"/>
  <c r="AD8" i="80" s="1"/>
  <c r="AB8" i="80"/>
  <c r="Z8" i="80"/>
  <c r="AF8" i="80" s="1"/>
  <c r="Y8" i="80"/>
  <c r="X8" i="80"/>
  <c r="AK10" i="80" s="1"/>
  <c r="W8" i="80"/>
  <c r="V8" i="80"/>
  <c r="U8" i="80"/>
  <c r="P8" i="80"/>
  <c r="O8" i="80"/>
  <c r="AT7" i="80"/>
  <c r="AS7" i="80"/>
  <c r="AR7" i="80"/>
  <c r="AK7" i="80"/>
  <c r="AF7" i="80"/>
  <c r="AD7" i="80"/>
  <c r="AC7" i="80"/>
  <c r="AB7" i="80"/>
  <c r="Z7" i="80"/>
  <c r="Y7" i="80"/>
  <c r="AA7" i="80" s="1"/>
  <c r="W7" i="80"/>
  <c r="V7" i="80"/>
  <c r="U7" i="80"/>
  <c r="X7" i="80" s="1"/>
  <c r="AK9" i="80" s="1"/>
  <c r="P7" i="80"/>
  <c r="O7" i="80"/>
  <c r="AC6" i="80"/>
  <c r="AF6" i="80" s="1"/>
  <c r="AB6" i="80"/>
  <c r="AE6" i="80" s="1"/>
  <c r="AG6" i="80" s="1"/>
  <c r="AA6" i="80"/>
  <c r="Z6" i="80"/>
  <c r="Y6" i="80"/>
  <c r="W6" i="80"/>
  <c r="V6" i="80"/>
  <c r="U6" i="80"/>
  <c r="X6" i="80" s="1"/>
  <c r="P6" i="80"/>
  <c r="O6" i="80"/>
  <c r="AK8" i="80" s="1"/>
  <c r="AK5" i="80"/>
  <c r="AC5" i="80"/>
  <c r="AB5" i="80"/>
  <c r="AD5" i="80" s="1"/>
  <c r="AM7" i="80" s="1"/>
  <c r="Z5" i="80"/>
  <c r="AF5" i="80" s="1"/>
  <c r="Y5" i="80"/>
  <c r="AE5" i="80" s="1"/>
  <c r="AG5" i="80" s="1"/>
  <c r="W5" i="80"/>
  <c r="V5" i="80"/>
  <c r="U5" i="80"/>
  <c r="X5" i="80" s="1"/>
  <c r="P5" i="80"/>
  <c r="O5" i="80"/>
  <c r="AC4" i="80"/>
  <c r="AD4" i="80" s="1"/>
  <c r="AB4" i="80"/>
  <c r="Z4" i="80"/>
  <c r="AF4" i="80" s="1"/>
  <c r="Y4" i="80"/>
  <c r="W4" i="80"/>
  <c r="X4" i="80" s="1"/>
  <c r="V4" i="80"/>
  <c r="U4" i="80"/>
  <c r="P4" i="80"/>
  <c r="O4" i="80"/>
  <c r="AC3" i="80"/>
  <c r="AB3" i="80"/>
  <c r="Z3" i="80"/>
  <c r="Y3" i="80"/>
  <c r="W3" i="80"/>
  <c r="V3" i="80"/>
  <c r="U3" i="80"/>
  <c r="X3" i="80" s="1"/>
  <c r="P3" i="80"/>
  <c r="O3" i="80"/>
  <c r="AR47" i="80" s="1"/>
  <c r="AC2" i="80"/>
  <c r="AD2" i="80" s="1"/>
  <c r="AM4" i="80" s="1"/>
  <c r="AB2" i="80"/>
  <c r="Z2" i="80"/>
  <c r="AF2" i="80" s="1"/>
  <c r="Y2" i="80"/>
  <c r="W2" i="80"/>
  <c r="V2" i="80"/>
  <c r="U2" i="80"/>
  <c r="X2" i="80" s="1"/>
  <c r="P2" i="80"/>
  <c r="O2" i="80"/>
  <c r="AE47" i="80" l="1"/>
  <c r="AG47" i="80" s="1"/>
  <c r="AA47" i="80"/>
  <c r="AA11" i="80"/>
  <c r="AE11" i="80"/>
  <c r="AG11" i="80" s="1"/>
  <c r="AN4" i="80"/>
  <c r="AE39" i="80"/>
  <c r="AG39" i="80" s="1"/>
  <c r="AA39" i="80"/>
  <c r="AS49" i="80" s="1"/>
  <c r="AU49" i="80" s="1"/>
  <c r="AN33" i="80"/>
  <c r="AG44" i="80"/>
  <c r="AG51" i="80"/>
  <c r="AF3" i="80"/>
  <c r="AA3" i="80"/>
  <c r="AA2" i="80"/>
  <c r="AL4" i="80" s="1"/>
  <c r="AE2" i="80"/>
  <c r="AG2" i="80" s="1"/>
  <c r="AS4" i="80"/>
  <c r="AM47" i="80"/>
  <c r="AK47" i="80"/>
  <c r="AL47" i="80"/>
  <c r="AA52" i="80"/>
  <c r="AL39" i="80" s="1"/>
  <c r="AE52" i="80"/>
  <c r="AG52" i="80" s="1"/>
  <c r="AA4" i="80"/>
  <c r="AE4" i="80"/>
  <c r="AG4" i="80" s="1"/>
  <c r="AA20" i="80"/>
  <c r="AE20" i="80"/>
  <c r="AG20" i="80" s="1"/>
  <c r="AS21" i="80"/>
  <c r="AL50" i="80"/>
  <c r="AF51" i="80"/>
  <c r="AA51" i="80"/>
  <c r="AM38" i="80"/>
  <c r="AN38" i="80" s="1"/>
  <c r="AR35" i="80"/>
  <c r="AG28" i="80"/>
  <c r="AL15" i="80"/>
  <c r="AK15" i="80"/>
  <c r="AR16" i="80"/>
  <c r="AR15" i="80" s="1"/>
  <c r="AK27" i="80"/>
  <c r="AT35" i="80"/>
  <c r="AU35" i="80" s="1"/>
  <c r="AR45" i="80"/>
  <c r="AK21" i="80"/>
  <c r="AS23" i="80"/>
  <c r="AR33" i="80"/>
  <c r="AK25" i="80" s="1"/>
  <c r="AL42" i="80"/>
  <c r="AL33" i="80"/>
  <c r="AK33" i="80"/>
  <c r="AK13" i="80"/>
  <c r="AT16" i="80"/>
  <c r="AT15" i="80" s="1"/>
  <c r="AD28" i="80"/>
  <c r="AT23" i="80" s="1"/>
  <c r="AK31" i="80"/>
  <c r="AL36" i="80"/>
  <c r="AK43" i="80"/>
  <c r="AS48" i="80"/>
  <c r="AU48" i="80" s="1"/>
  <c r="AE12" i="80"/>
  <c r="AG12" i="80" s="1"/>
  <c r="AA12" i="80"/>
  <c r="AE17" i="80"/>
  <c r="AG17" i="80" s="1"/>
  <c r="AT19" i="80"/>
  <c r="AK34" i="80"/>
  <c r="AA35" i="80"/>
  <c r="AL46" i="80"/>
  <c r="AD51" i="80"/>
  <c r="AD15" i="80"/>
  <c r="AM19" i="80"/>
  <c r="AL19" i="80"/>
  <c r="AK19" i="80"/>
  <c r="AE18" i="80"/>
  <c r="AG18" i="80" s="1"/>
  <c r="AD18" i="80"/>
  <c r="AT17" i="80"/>
  <c r="AS17" i="80"/>
  <c r="AU17" i="80" s="1"/>
  <c r="AA23" i="80"/>
  <c r="AS18" i="80" s="1"/>
  <c r="AU18" i="80" s="1"/>
  <c r="AL34" i="80"/>
  <c r="AF40" i="80"/>
  <c r="AD40" i="80"/>
  <c r="AD44" i="80"/>
  <c r="AM31" i="80" s="1"/>
  <c r="AN31" i="80" s="1"/>
  <c r="AK49" i="80"/>
  <c r="AM6" i="80"/>
  <c r="AL6" i="80"/>
  <c r="AE15" i="80"/>
  <c r="AG15" i="80" s="1"/>
  <c r="AM34" i="80"/>
  <c r="AT49" i="80"/>
  <c r="AA50" i="80"/>
  <c r="AL37" i="80" s="1"/>
  <c r="AK39" i="80"/>
  <c r="AM39" i="80"/>
  <c r="AA56" i="80"/>
  <c r="AK6" i="80"/>
  <c r="AM17" i="80"/>
  <c r="AL17" i="80"/>
  <c r="AE29" i="80"/>
  <c r="AG29" i="80" s="1"/>
  <c r="AK35" i="80"/>
  <c r="AK40" i="80"/>
  <c r="AM49" i="80"/>
  <c r="AE54" i="80"/>
  <c r="AG54" i="80" s="1"/>
  <c r="AA62" i="80"/>
  <c r="AL49" i="80" s="1"/>
  <c r="AA5" i="80"/>
  <c r="AL7" i="80" s="1"/>
  <c r="AN7" i="80" s="1"/>
  <c r="AL8" i="80"/>
  <c r="AA9" i="80"/>
  <c r="AL11" i="80" s="1"/>
  <c r="AK11" i="80"/>
  <c r="AM15" i="80"/>
  <c r="AM37" i="80"/>
  <c r="AA38" i="80"/>
  <c r="AD55" i="80"/>
  <c r="AM42" i="80" s="1"/>
  <c r="AN42" i="80" s="1"/>
  <c r="AE7" i="80"/>
  <c r="AG7" i="80" s="1"/>
  <c r="AK12" i="80"/>
  <c r="AA27" i="80"/>
  <c r="AS22" i="80" s="1"/>
  <c r="AU22" i="80" s="1"/>
  <c r="AK45" i="80"/>
  <c r="AA64" i="80"/>
  <c r="AL51" i="80" s="1"/>
  <c r="AM9" i="80"/>
  <c r="AN9" i="80" s="1"/>
  <c r="AL9" i="80"/>
  <c r="AL12" i="80"/>
  <c r="AN12" i="80" s="1"/>
  <c r="AM20" i="80"/>
  <c r="AN20" i="80" s="1"/>
  <c r="AE24" i="80"/>
  <c r="AG24" i="80" s="1"/>
  <c r="AD26" i="80"/>
  <c r="AT21" i="80" s="1"/>
  <c r="AE30" i="80"/>
  <c r="AG30" i="80" s="1"/>
  <c r="AE33" i="80"/>
  <c r="AG33" i="80" s="1"/>
  <c r="AA36" i="80"/>
  <c r="AS46" i="80" s="1"/>
  <c r="AU46" i="80" s="1"/>
  <c r="AR37" i="80"/>
  <c r="AK41" i="80"/>
  <c r="AL45" i="80"/>
  <c r="AK42" i="80"/>
  <c r="AM44" i="80"/>
  <c r="AE60" i="80"/>
  <c r="AG60" i="80" s="1"/>
  <c r="AA8" i="80"/>
  <c r="AE8" i="80"/>
  <c r="AG8" i="80" s="1"/>
  <c r="AL21" i="80"/>
  <c r="AR23" i="80"/>
  <c r="AK48" i="80"/>
  <c r="AK50" i="80"/>
  <c r="AE3" i="80"/>
  <c r="AG3" i="80" s="1"/>
  <c r="AD3" i="80"/>
  <c r="AM5" i="80" s="1"/>
  <c r="AN5" i="80" s="1"/>
  <c r="AS5" i="80"/>
  <c r="AS16" i="80"/>
  <c r="AM21" i="80"/>
  <c r="AL27" i="80"/>
  <c r="AK36" i="80"/>
  <c r="AA40" i="80"/>
  <c r="AE40" i="80"/>
  <c r="AG40" i="80" s="1"/>
  <c r="AL29" i="80"/>
  <c r="AA44" i="80"/>
  <c r="AL31" i="80" s="1"/>
  <c r="AR48" i="80"/>
  <c r="AT5" i="80"/>
  <c r="AD6" i="80"/>
  <c r="AM8" i="80" s="1"/>
  <c r="AN8" i="80" s="1"/>
  <c r="AM27" i="80"/>
  <c r="AK46" i="80"/>
  <c r="AM16" i="80"/>
  <c r="AL16" i="80"/>
  <c r="AK16" i="80"/>
  <c r="AS19" i="80"/>
  <c r="AS36" i="80"/>
  <c r="AL43" i="80"/>
  <c r="AT48" i="80"/>
  <c r="AM14" i="80"/>
  <c r="AN14" i="80" s="1"/>
  <c r="AR36" i="80"/>
  <c r="AT36" i="80"/>
  <c r="AM43" i="80"/>
  <c r="AM46" i="80"/>
  <c r="AK38" i="80"/>
  <c r="AA53" i="80"/>
  <c r="AA58" i="80"/>
  <c r="AL5" i="80"/>
  <c r="AM36" i="80"/>
  <c r="AN36" i="80" s="1"/>
  <c r="AR34" i="80"/>
  <c r="AK32" i="80"/>
  <c r="AK37" i="80"/>
  <c r="AA41" i="80"/>
  <c r="AK52" i="80"/>
  <c r="AA57" i="80"/>
  <c r="AM10" i="80"/>
  <c r="AL10" i="80"/>
  <c r="AL13" i="80"/>
  <c r="AM13" i="80"/>
  <c r="AN13" i="80" s="1"/>
  <c r="AK17" i="80"/>
  <c r="AL32" i="80"/>
  <c r="AA16" i="80"/>
  <c r="AL18" i="80" s="1"/>
  <c r="AR17" i="80"/>
  <c r="AS31" i="80"/>
  <c r="AR31" i="80"/>
  <c r="AT31" i="80"/>
  <c r="AM32" i="80"/>
  <c r="AL40" i="80"/>
  <c r="AM52" i="80"/>
  <c r="AA61" i="80"/>
  <c r="AL48" i="80" s="1"/>
  <c r="AK18" i="80"/>
  <c r="AT20" i="80"/>
  <c r="AM29" i="80"/>
  <c r="AN29" i="80" s="1"/>
  <c r="AM35" i="80"/>
  <c r="AF36" i="80"/>
  <c r="AG36" i="80" s="1"/>
  <c r="AM40" i="80"/>
  <c r="AE43" i="80"/>
  <c r="AG43" i="80" s="1"/>
  <c r="AA43" i="80"/>
  <c r="AE45" i="80"/>
  <c r="AG45" i="80" s="1"/>
  <c r="AA48" i="80"/>
  <c r="AL35" i="80" s="1"/>
  <c r="AR49" i="80"/>
  <c r="AA65" i="80"/>
  <c r="AL52" i="80" s="1"/>
  <c r="AT4" i="80"/>
  <c r="AU7" i="80"/>
  <c r="X18" i="80"/>
  <c r="AK20" i="80" s="1"/>
  <c r="AF24" i="80"/>
  <c r="AT32" i="80"/>
  <c r="AR32" i="80"/>
  <c r="AS32" i="80"/>
  <c r="AU32" i="80" s="1"/>
  <c r="AL30" i="80"/>
  <c r="AN30" i="80" s="1"/>
  <c r="AT37" i="80"/>
  <c r="AD36" i="80"/>
  <c r="AS37" i="80"/>
  <c r="AU37" i="80" s="1"/>
  <c r="AL38" i="80"/>
  <c r="AM45" i="80"/>
  <c r="AS47" i="80"/>
  <c r="AU47" i="80" s="1"/>
  <c r="AM50" i="80"/>
  <c r="AF30" i="80"/>
  <c r="AE37" i="80"/>
  <c r="AK30" i="80"/>
  <c r="AR18" i="80"/>
  <c r="AK4" i="80"/>
  <c r="AS45" i="80"/>
  <c r="AT34" i="80"/>
  <c r="AR20" i="80"/>
  <c r="AT45" i="80"/>
  <c r="AR19" i="80"/>
  <c r="AT46" i="80"/>
  <c r="AK44" i="80"/>
  <c r="AT22" i="80"/>
  <c r="AM11" i="80"/>
  <c r="AK14" i="80"/>
  <c r="AM18" i="80"/>
  <c r="AR22" i="80"/>
  <c r="AE25" i="80"/>
  <c r="X26" i="80"/>
  <c r="AR21" i="80" s="1"/>
  <c r="AK29" i="80"/>
  <c r="AS34" i="80"/>
  <c r="AU34" i="80" s="1"/>
  <c r="AF37" i="80"/>
  <c r="AR46" i="80"/>
  <c r="AM48" i="80"/>
  <c r="AE49" i="80"/>
  <c r="AM51" i="80"/>
  <c r="AK51" i="80"/>
  <c r="AL14" i="80"/>
  <c r="AF25" i="80"/>
  <c r="AA37" i="80"/>
  <c r="AT33" i="80"/>
  <c r="AM25" i="80" s="1"/>
  <c r="AS33" i="80"/>
  <c r="AE41" i="80"/>
  <c r="AG41" i="80" s="1"/>
  <c r="X42" i="80"/>
  <c r="AF49" i="80"/>
  <c r="AS20" i="80"/>
  <c r="AL44" i="80"/>
  <c r="AR6" i="80" l="1"/>
  <c r="AK23" i="80"/>
  <c r="AU23" i="80"/>
  <c r="AN25" i="80"/>
  <c r="AT50" i="80"/>
  <c r="AM28" i="80" s="1"/>
  <c r="AT6" i="80"/>
  <c r="AN17" i="80"/>
  <c r="AN19" i="80"/>
  <c r="AN52" i="80"/>
  <c r="AN47" i="80"/>
  <c r="AG25" i="80"/>
  <c r="AL23" i="80"/>
  <c r="AU19" i="80"/>
  <c r="AK22" i="80"/>
  <c r="AR24" i="80"/>
  <c r="AN18" i="80"/>
  <c r="AN10" i="80"/>
  <c r="AT24" i="80"/>
  <c r="AM22" i="80"/>
  <c r="AU21" i="80"/>
  <c r="AU20" i="80"/>
  <c r="AM24" i="80"/>
  <c r="AN24" i="80" s="1"/>
  <c r="AT38" i="80"/>
  <c r="AN11" i="80"/>
  <c r="AK24" i="80"/>
  <c r="AR38" i="80"/>
  <c r="AN44" i="80"/>
  <c r="AG49" i="80"/>
  <c r="AL24" i="80"/>
  <c r="AU31" i="80"/>
  <c r="AS38" i="80"/>
  <c r="AN46" i="80"/>
  <c r="AS15" i="80"/>
  <c r="AU16" i="80"/>
  <c r="AN15" i="80"/>
  <c r="AU33" i="80"/>
  <c r="AL25" i="80"/>
  <c r="AN45" i="80"/>
  <c r="AN6" i="80"/>
  <c r="AR50" i="80"/>
  <c r="AK28" i="80" s="1"/>
  <c r="AM26" i="80"/>
  <c r="AU45" i="80"/>
  <c r="AU50" i="80" s="1"/>
  <c r="AS50" i="80"/>
  <c r="AL28" i="80" s="1"/>
  <c r="AU36" i="80"/>
  <c r="AN39" i="80"/>
  <c r="AL26" i="80"/>
  <c r="AN49" i="80"/>
  <c r="AN32" i="80"/>
  <c r="AS6" i="80"/>
  <c r="AU4" i="80"/>
  <c r="AN51" i="80"/>
  <c r="AG37" i="80"/>
  <c r="AN40" i="80"/>
  <c r="AN16" i="80"/>
  <c r="AN21" i="80"/>
  <c r="AN37" i="80"/>
  <c r="AM23" i="80"/>
  <c r="AN48" i="80"/>
  <c r="AN50" i="80"/>
  <c r="AN35" i="80"/>
  <c r="AN43" i="80"/>
  <c r="AN27" i="80"/>
  <c r="AU5" i="80"/>
  <c r="AN34" i="80"/>
  <c r="AK26" i="80"/>
  <c r="AU15" i="80" l="1"/>
  <c r="AU24" i="80" s="1"/>
  <c r="AL22" i="80"/>
  <c r="AS24" i="80"/>
  <c r="AN22" i="80"/>
  <c r="AN28" i="80"/>
  <c r="AN23" i="80"/>
  <c r="AU38" i="80"/>
  <c r="AN26" i="80"/>
  <c r="AU6" i="80"/>
  <c r="AB7" i="79" l="1"/>
  <c r="AC7" i="79"/>
  <c r="AB8" i="79"/>
  <c r="AC8" i="79"/>
  <c r="AB9" i="79"/>
  <c r="AC9" i="79"/>
  <c r="AB10" i="79"/>
  <c r="AC10" i="79"/>
  <c r="AB11" i="79"/>
  <c r="AC11" i="79"/>
  <c r="AB12" i="79"/>
  <c r="AC12" i="79"/>
  <c r="AB13" i="79"/>
  <c r="AC13" i="79"/>
  <c r="AB14" i="79"/>
  <c r="AC14" i="79"/>
  <c r="AB15" i="79"/>
  <c r="AC15" i="79"/>
  <c r="AB16" i="79"/>
  <c r="AC16" i="79"/>
  <c r="AB17" i="79"/>
  <c r="AC17" i="79"/>
  <c r="AB18" i="79"/>
  <c r="AC18" i="79"/>
  <c r="AB19" i="79"/>
  <c r="AC19" i="79"/>
  <c r="AB20" i="79"/>
  <c r="AC20" i="79"/>
  <c r="AB21" i="79"/>
  <c r="AC21" i="79"/>
  <c r="AB22" i="79"/>
  <c r="AC22" i="79"/>
  <c r="AB23" i="79"/>
  <c r="AC23" i="79"/>
  <c r="AB24" i="79"/>
  <c r="AC24" i="79"/>
  <c r="AB25" i="79"/>
  <c r="AC25" i="79"/>
  <c r="AB26" i="79"/>
  <c r="AC26" i="79"/>
  <c r="AB27" i="79"/>
  <c r="AC27" i="79"/>
  <c r="AB28" i="79"/>
  <c r="AC28" i="79"/>
  <c r="AB29" i="79"/>
  <c r="AC29" i="79"/>
  <c r="AB30" i="79"/>
  <c r="AC30" i="79"/>
  <c r="AB31" i="79"/>
  <c r="AC31" i="79"/>
  <c r="AB32" i="79"/>
  <c r="AC32" i="79"/>
  <c r="AB33" i="79"/>
  <c r="AC33" i="79"/>
  <c r="AB34" i="79"/>
  <c r="AC34" i="79"/>
  <c r="AB35" i="79"/>
  <c r="AC35" i="79"/>
  <c r="AB36" i="79"/>
  <c r="AC36" i="79"/>
  <c r="AB37" i="79"/>
  <c r="AC37" i="79"/>
  <c r="AB38" i="79"/>
  <c r="AC38" i="79"/>
  <c r="AB39" i="79"/>
  <c r="AC39" i="79"/>
  <c r="AB40" i="79"/>
  <c r="AC40" i="79"/>
  <c r="AB41" i="79"/>
  <c r="AC41" i="79"/>
  <c r="AB42" i="79"/>
  <c r="AC42" i="79"/>
  <c r="AB43" i="79"/>
  <c r="AC43" i="79"/>
  <c r="AB44" i="79"/>
  <c r="AC44" i="79"/>
  <c r="AB45" i="79"/>
  <c r="AC45" i="79"/>
  <c r="AB46" i="79"/>
  <c r="AC46" i="79"/>
  <c r="AB47" i="79"/>
  <c r="AC47" i="79"/>
  <c r="AB48" i="79"/>
  <c r="AC48" i="79"/>
  <c r="AB49" i="79"/>
  <c r="AC49" i="79"/>
  <c r="AB50" i="79"/>
  <c r="AC50" i="79"/>
  <c r="AB51" i="79"/>
  <c r="AC51" i="79"/>
  <c r="AB52" i="79"/>
  <c r="AC52" i="79"/>
  <c r="AB53" i="79"/>
  <c r="AC53" i="79"/>
  <c r="AB54" i="79"/>
  <c r="AC54" i="79"/>
  <c r="AB55" i="79"/>
  <c r="AC55" i="79"/>
  <c r="AB56" i="79"/>
  <c r="AC56" i="79"/>
  <c r="AB57" i="79"/>
  <c r="AC57" i="79"/>
  <c r="AB58" i="79"/>
  <c r="AC58" i="79"/>
  <c r="AB59" i="79"/>
  <c r="AC59" i="79"/>
  <c r="AB60" i="79"/>
  <c r="AC60" i="79"/>
  <c r="AB61" i="79"/>
  <c r="AC61" i="79"/>
  <c r="AB62" i="79"/>
  <c r="AC62" i="79"/>
  <c r="AB63" i="79"/>
  <c r="AC63" i="79"/>
  <c r="AB64" i="79"/>
  <c r="AC64" i="79"/>
  <c r="AB65" i="79"/>
  <c r="AC65" i="79"/>
  <c r="AB5" i="79"/>
  <c r="AC5" i="79"/>
  <c r="AB6" i="79"/>
  <c r="AC6" i="79"/>
  <c r="AB3" i="79"/>
  <c r="AC3" i="79"/>
  <c r="AB4" i="79"/>
  <c r="AC4" i="79"/>
  <c r="AC2" i="79"/>
  <c r="AB2" i="79"/>
  <c r="Y24" i="79"/>
  <c r="Z24" i="79"/>
  <c r="Y25" i="79"/>
  <c r="Z25" i="79"/>
  <c r="Y26" i="79"/>
  <c r="Z26" i="79"/>
  <c r="Y27" i="79"/>
  <c r="Z27" i="79"/>
  <c r="Y28" i="79"/>
  <c r="Z28" i="79"/>
  <c r="Y29" i="79"/>
  <c r="Z29" i="79"/>
  <c r="Y30" i="79"/>
  <c r="Z30" i="79"/>
  <c r="Y31" i="79"/>
  <c r="Z31" i="79"/>
  <c r="Y32" i="79"/>
  <c r="Z32" i="79"/>
  <c r="Y33" i="79"/>
  <c r="Z33" i="79"/>
  <c r="Y34" i="79"/>
  <c r="Z34" i="79"/>
  <c r="Y35" i="79"/>
  <c r="Z35" i="79"/>
  <c r="Y36" i="79"/>
  <c r="Z36" i="79"/>
  <c r="Y37" i="79"/>
  <c r="Z37" i="79"/>
  <c r="Y38" i="79"/>
  <c r="Z38" i="79"/>
  <c r="Y39" i="79"/>
  <c r="Z39" i="79"/>
  <c r="Y40" i="79"/>
  <c r="Z40" i="79"/>
  <c r="Y41" i="79"/>
  <c r="Z41" i="79"/>
  <c r="Y42" i="79"/>
  <c r="Z42" i="79"/>
  <c r="Y43" i="79"/>
  <c r="Z43" i="79"/>
  <c r="Y44" i="79"/>
  <c r="Z44" i="79"/>
  <c r="Y45" i="79"/>
  <c r="Z45" i="79"/>
  <c r="Y46" i="79"/>
  <c r="Z46" i="79"/>
  <c r="Y47" i="79"/>
  <c r="Z47" i="79"/>
  <c r="Y48" i="79"/>
  <c r="Z48" i="79"/>
  <c r="Y49" i="79"/>
  <c r="Z49" i="79"/>
  <c r="Y50" i="79"/>
  <c r="Z50" i="79"/>
  <c r="Y51" i="79"/>
  <c r="Z51" i="79"/>
  <c r="Y52" i="79"/>
  <c r="Z52" i="79"/>
  <c r="Y53" i="79"/>
  <c r="Z53" i="79"/>
  <c r="Y54" i="79"/>
  <c r="Z54" i="79"/>
  <c r="Y55" i="79"/>
  <c r="Z55" i="79"/>
  <c r="Y56" i="79"/>
  <c r="Z56" i="79"/>
  <c r="Y57" i="79"/>
  <c r="Z57" i="79"/>
  <c r="Y58" i="79"/>
  <c r="Z58" i="79"/>
  <c r="Y59" i="79"/>
  <c r="Z59" i="79"/>
  <c r="Y60" i="79"/>
  <c r="Z60" i="79"/>
  <c r="Y61" i="79"/>
  <c r="Z61" i="79"/>
  <c r="Y62" i="79"/>
  <c r="Z62" i="79"/>
  <c r="Y63" i="79"/>
  <c r="Z63" i="79"/>
  <c r="Y64" i="79"/>
  <c r="Z64" i="79"/>
  <c r="Y65" i="79"/>
  <c r="Z65" i="79"/>
  <c r="Y3" i="79"/>
  <c r="Z3" i="79"/>
  <c r="Y4" i="79"/>
  <c r="Z4" i="79"/>
  <c r="Y5" i="79"/>
  <c r="Z5" i="79"/>
  <c r="Y6" i="79"/>
  <c r="Z6" i="79"/>
  <c r="Y7" i="79"/>
  <c r="Z7" i="79"/>
  <c r="Y8" i="79"/>
  <c r="Z8" i="79"/>
  <c r="Y9" i="79"/>
  <c r="Z9" i="79"/>
  <c r="Y10" i="79"/>
  <c r="Z10" i="79"/>
  <c r="Y11" i="79"/>
  <c r="Z11" i="79"/>
  <c r="Y12" i="79"/>
  <c r="Z12" i="79"/>
  <c r="Y13" i="79"/>
  <c r="Z13" i="79"/>
  <c r="Y14" i="79"/>
  <c r="Z14" i="79"/>
  <c r="Y15" i="79"/>
  <c r="Z15" i="79"/>
  <c r="Y16" i="79"/>
  <c r="Z16" i="79"/>
  <c r="Y17" i="79"/>
  <c r="Z17" i="79"/>
  <c r="Y18" i="79"/>
  <c r="Z18" i="79"/>
  <c r="Y19" i="79"/>
  <c r="Z19" i="79"/>
  <c r="Y20" i="79"/>
  <c r="Z20" i="79"/>
  <c r="Y21" i="79"/>
  <c r="Z21" i="79"/>
  <c r="Y22" i="79"/>
  <c r="Z22" i="79"/>
  <c r="Y23" i="79"/>
  <c r="Z23" i="79"/>
  <c r="Z2" i="79"/>
  <c r="Y2" i="79"/>
  <c r="U3" i="79"/>
  <c r="V3" i="79"/>
  <c r="W3" i="79"/>
  <c r="U4" i="79"/>
  <c r="V4" i="79"/>
  <c r="W4" i="79"/>
  <c r="U5" i="79"/>
  <c r="V5" i="79"/>
  <c r="W5" i="79"/>
  <c r="U6" i="79"/>
  <c r="V6" i="79"/>
  <c r="W6" i="79"/>
  <c r="U7" i="79"/>
  <c r="V7" i="79"/>
  <c r="W7" i="79"/>
  <c r="U8" i="79"/>
  <c r="V8" i="79"/>
  <c r="W8" i="79"/>
  <c r="U9" i="79"/>
  <c r="V9" i="79"/>
  <c r="W9" i="79"/>
  <c r="U10" i="79"/>
  <c r="V10" i="79"/>
  <c r="W10" i="79"/>
  <c r="U11" i="79"/>
  <c r="V11" i="79"/>
  <c r="W11" i="79"/>
  <c r="U12" i="79"/>
  <c r="V12" i="79"/>
  <c r="W12" i="79"/>
  <c r="U13" i="79"/>
  <c r="V13" i="79"/>
  <c r="W13" i="79"/>
  <c r="U14" i="79"/>
  <c r="V14" i="79"/>
  <c r="W14" i="79"/>
  <c r="U15" i="79"/>
  <c r="V15" i="79"/>
  <c r="W15" i="79"/>
  <c r="U16" i="79"/>
  <c r="V16" i="79"/>
  <c r="W16" i="79"/>
  <c r="U17" i="79"/>
  <c r="V17" i="79"/>
  <c r="W17" i="79"/>
  <c r="U18" i="79"/>
  <c r="V18" i="79"/>
  <c r="W18" i="79"/>
  <c r="U19" i="79"/>
  <c r="V19" i="79"/>
  <c r="W19" i="79"/>
  <c r="U20" i="79"/>
  <c r="V20" i="79"/>
  <c r="W20" i="79"/>
  <c r="U21" i="79"/>
  <c r="V21" i="79"/>
  <c r="W21" i="79"/>
  <c r="U22" i="79"/>
  <c r="V22" i="79"/>
  <c r="W22" i="79"/>
  <c r="U23" i="79"/>
  <c r="V23" i="79"/>
  <c r="W23" i="79"/>
  <c r="U24" i="79"/>
  <c r="V24" i="79"/>
  <c r="W24" i="79"/>
  <c r="U25" i="79"/>
  <c r="V25" i="79"/>
  <c r="W25" i="79"/>
  <c r="U26" i="79"/>
  <c r="V26" i="79"/>
  <c r="W26" i="79"/>
  <c r="U27" i="79"/>
  <c r="V27" i="79"/>
  <c r="W27" i="79"/>
  <c r="U28" i="79"/>
  <c r="V28" i="79"/>
  <c r="W28" i="79"/>
  <c r="U29" i="79"/>
  <c r="V29" i="79"/>
  <c r="W29" i="79"/>
  <c r="U30" i="79"/>
  <c r="V30" i="79"/>
  <c r="W30" i="79"/>
  <c r="U31" i="79"/>
  <c r="V31" i="79"/>
  <c r="W31" i="79"/>
  <c r="U32" i="79"/>
  <c r="V32" i="79"/>
  <c r="W32" i="79"/>
  <c r="U33" i="79"/>
  <c r="V33" i="79"/>
  <c r="W33" i="79"/>
  <c r="U34" i="79"/>
  <c r="V34" i="79"/>
  <c r="W34" i="79"/>
  <c r="U35" i="79"/>
  <c r="V35" i="79"/>
  <c r="W35" i="79"/>
  <c r="U36" i="79"/>
  <c r="V36" i="79"/>
  <c r="W36" i="79"/>
  <c r="U37" i="79"/>
  <c r="V37" i="79"/>
  <c r="W37" i="79"/>
  <c r="U38" i="79"/>
  <c r="V38" i="79"/>
  <c r="W38" i="79"/>
  <c r="U39" i="79"/>
  <c r="V39" i="79"/>
  <c r="W39" i="79"/>
  <c r="U40" i="79"/>
  <c r="V40" i="79"/>
  <c r="W40" i="79"/>
  <c r="U41" i="79"/>
  <c r="V41" i="79"/>
  <c r="W41" i="79"/>
  <c r="U42" i="79"/>
  <c r="V42" i="79"/>
  <c r="W42" i="79"/>
  <c r="U43" i="79"/>
  <c r="V43" i="79"/>
  <c r="W43" i="79"/>
  <c r="U44" i="79"/>
  <c r="V44" i="79"/>
  <c r="W44" i="79"/>
  <c r="U45" i="79"/>
  <c r="V45" i="79"/>
  <c r="W45" i="79"/>
  <c r="U46" i="79"/>
  <c r="V46" i="79"/>
  <c r="W46" i="79"/>
  <c r="U47" i="79"/>
  <c r="V47" i="79"/>
  <c r="W47" i="79"/>
  <c r="U48" i="79"/>
  <c r="V48" i="79"/>
  <c r="W48" i="79"/>
  <c r="U49" i="79"/>
  <c r="V49" i="79"/>
  <c r="W49" i="79"/>
  <c r="U50" i="79"/>
  <c r="V50" i="79"/>
  <c r="W50" i="79"/>
  <c r="U51" i="79"/>
  <c r="V51" i="79"/>
  <c r="W51" i="79"/>
  <c r="U52" i="79"/>
  <c r="V52" i="79"/>
  <c r="W52" i="79"/>
  <c r="U53" i="79"/>
  <c r="V53" i="79"/>
  <c r="W53" i="79"/>
  <c r="U54" i="79"/>
  <c r="V54" i="79"/>
  <c r="W54" i="79"/>
  <c r="U55" i="79"/>
  <c r="V55" i="79"/>
  <c r="W55" i="79"/>
  <c r="U56" i="79"/>
  <c r="V56" i="79"/>
  <c r="W56" i="79"/>
  <c r="U57" i="79"/>
  <c r="V57" i="79"/>
  <c r="W57" i="79"/>
  <c r="U58" i="79"/>
  <c r="V58" i="79"/>
  <c r="W58" i="79"/>
  <c r="U59" i="79"/>
  <c r="V59" i="79"/>
  <c r="W59" i="79"/>
  <c r="U60" i="79"/>
  <c r="V60" i="79"/>
  <c r="W60" i="79"/>
  <c r="U61" i="79"/>
  <c r="V61" i="79"/>
  <c r="W61" i="79"/>
  <c r="U62" i="79"/>
  <c r="V62" i="79"/>
  <c r="W62" i="79"/>
  <c r="U63" i="79"/>
  <c r="V63" i="79"/>
  <c r="W63" i="79"/>
  <c r="U64" i="79"/>
  <c r="V64" i="79"/>
  <c r="W64" i="79"/>
  <c r="U65" i="79"/>
  <c r="V65" i="79"/>
  <c r="W65" i="79"/>
  <c r="V2" i="79"/>
  <c r="W2" i="79"/>
  <c r="U2" i="79"/>
  <c r="O3" i="79"/>
  <c r="P3" i="79"/>
  <c r="O4" i="79"/>
  <c r="P4" i="79"/>
  <c r="O5" i="79"/>
  <c r="P5" i="79"/>
  <c r="O6" i="79"/>
  <c r="P6" i="79"/>
  <c r="O7" i="79"/>
  <c r="P7" i="79"/>
  <c r="O8" i="79"/>
  <c r="P8" i="79"/>
  <c r="O9" i="79"/>
  <c r="P9" i="79"/>
  <c r="O10" i="79"/>
  <c r="P10" i="79"/>
  <c r="O11" i="79"/>
  <c r="P11" i="79"/>
  <c r="O12" i="79"/>
  <c r="P12" i="79"/>
  <c r="O13" i="79"/>
  <c r="P13" i="79"/>
  <c r="O14" i="79"/>
  <c r="P14" i="79"/>
  <c r="O15" i="79"/>
  <c r="P15" i="79"/>
  <c r="O16" i="79"/>
  <c r="P16" i="79"/>
  <c r="O17" i="79"/>
  <c r="P17" i="79"/>
  <c r="O18" i="79"/>
  <c r="P18" i="79"/>
  <c r="O19" i="79"/>
  <c r="P19" i="79"/>
  <c r="O20" i="79"/>
  <c r="P20" i="79"/>
  <c r="O21" i="79"/>
  <c r="P21" i="79"/>
  <c r="O22" i="79"/>
  <c r="P22" i="79"/>
  <c r="O23" i="79"/>
  <c r="P23" i="79"/>
  <c r="O24" i="79"/>
  <c r="P24" i="79"/>
  <c r="O25" i="79"/>
  <c r="P25" i="79"/>
  <c r="O26" i="79"/>
  <c r="P26" i="79"/>
  <c r="O27" i="79"/>
  <c r="P27" i="79"/>
  <c r="O28" i="79"/>
  <c r="P28" i="79"/>
  <c r="O29" i="79"/>
  <c r="P29" i="79"/>
  <c r="O30" i="79"/>
  <c r="P30" i="79"/>
  <c r="O31" i="79"/>
  <c r="P31" i="79"/>
  <c r="O32" i="79"/>
  <c r="P32" i="79"/>
  <c r="O33" i="79"/>
  <c r="P33" i="79"/>
  <c r="O34" i="79"/>
  <c r="P34" i="79"/>
  <c r="O35" i="79"/>
  <c r="P35" i="79"/>
  <c r="O36" i="79"/>
  <c r="P36" i="79"/>
  <c r="O37" i="79"/>
  <c r="P37" i="79"/>
  <c r="O38" i="79"/>
  <c r="P38" i="79"/>
  <c r="O39" i="79"/>
  <c r="P39" i="79"/>
  <c r="O40" i="79"/>
  <c r="P40" i="79"/>
  <c r="O41" i="79"/>
  <c r="P41" i="79"/>
  <c r="O42" i="79"/>
  <c r="P42" i="79"/>
  <c r="O43" i="79"/>
  <c r="P43" i="79"/>
  <c r="O44" i="79"/>
  <c r="P44" i="79"/>
  <c r="O45" i="79"/>
  <c r="P45" i="79"/>
  <c r="O46" i="79"/>
  <c r="P46" i="79"/>
  <c r="O47" i="79"/>
  <c r="P47" i="79"/>
  <c r="O48" i="79"/>
  <c r="P48" i="79"/>
  <c r="O49" i="79"/>
  <c r="P49" i="79"/>
  <c r="O50" i="79"/>
  <c r="P50" i="79"/>
  <c r="O51" i="79"/>
  <c r="P51" i="79"/>
  <c r="O52" i="79"/>
  <c r="P52" i="79"/>
  <c r="O53" i="79"/>
  <c r="P53" i="79"/>
  <c r="O54" i="79"/>
  <c r="P54" i="79"/>
  <c r="O55" i="79"/>
  <c r="P55" i="79"/>
  <c r="O56" i="79"/>
  <c r="P56" i="79"/>
  <c r="O57" i="79"/>
  <c r="P57" i="79"/>
  <c r="O58" i="79"/>
  <c r="P58" i="79"/>
  <c r="O59" i="79"/>
  <c r="P59" i="79"/>
  <c r="O60" i="79"/>
  <c r="P60" i="79"/>
  <c r="O61" i="79"/>
  <c r="P61" i="79"/>
  <c r="O62" i="79"/>
  <c r="P62" i="79"/>
  <c r="O63" i="79"/>
  <c r="P63" i="79"/>
  <c r="O64" i="79"/>
  <c r="P64" i="79"/>
  <c r="O65" i="79"/>
  <c r="P65" i="79"/>
  <c r="P2" i="79"/>
  <c r="O2" i="79"/>
  <c r="AF65" i="79" l="1"/>
  <c r="AE65" i="79"/>
  <c r="AD65" i="79"/>
  <c r="AM52" i="79" s="1"/>
  <c r="AA65" i="79"/>
  <c r="X65" i="79"/>
  <c r="AK52" i="79" s="1"/>
  <c r="AF64" i="79"/>
  <c r="AE64" i="79"/>
  <c r="AG64" i="79" s="1"/>
  <c r="AD64" i="79"/>
  <c r="AA64" i="79"/>
  <c r="X64" i="79"/>
  <c r="AK51" i="79" s="1"/>
  <c r="AF63" i="79"/>
  <c r="AE63" i="79"/>
  <c r="AD63" i="79"/>
  <c r="AM50" i="79" s="1"/>
  <c r="AA63" i="79"/>
  <c r="X63" i="79"/>
  <c r="AK50" i="79" s="1"/>
  <c r="AF62" i="79"/>
  <c r="AE62" i="79"/>
  <c r="AD62" i="79"/>
  <c r="AA62" i="79"/>
  <c r="X62" i="79"/>
  <c r="AF61" i="79"/>
  <c r="AE61" i="79"/>
  <c r="AD61" i="79"/>
  <c r="AA61" i="79"/>
  <c r="X61" i="79"/>
  <c r="AK48" i="79" s="1"/>
  <c r="AF60" i="79"/>
  <c r="AE60" i="79"/>
  <c r="AD60" i="79"/>
  <c r="AA60" i="79"/>
  <c r="X60" i="79"/>
  <c r="AK47" i="79" s="1"/>
  <c r="AF59" i="79"/>
  <c r="AE59" i="79"/>
  <c r="AD59" i="79"/>
  <c r="AA59" i="79"/>
  <c r="X59" i="79"/>
  <c r="AK46" i="79" s="1"/>
  <c r="AF58" i="79"/>
  <c r="AE58" i="79"/>
  <c r="AD58" i="79"/>
  <c r="AM45" i="79" s="1"/>
  <c r="AA58" i="79"/>
  <c r="X58" i="79"/>
  <c r="AK45" i="79" s="1"/>
  <c r="AF57" i="79"/>
  <c r="AE57" i="79"/>
  <c r="AD57" i="79"/>
  <c r="AA57" i="79"/>
  <c r="X57" i="79"/>
  <c r="AK44" i="79" s="1"/>
  <c r="AF56" i="79"/>
  <c r="AE56" i="79"/>
  <c r="AD56" i="79"/>
  <c r="AM43" i="79" s="1"/>
  <c r="AA56" i="79"/>
  <c r="X56" i="79"/>
  <c r="AK43" i="79" s="1"/>
  <c r="AF55" i="79"/>
  <c r="AE55" i="79"/>
  <c r="AD55" i="79"/>
  <c r="AA55" i="79"/>
  <c r="X55" i="79"/>
  <c r="AK42" i="79" s="1"/>
  <c r="AF54" i="79"/>
  <c r="AE54" i="79"/>
  <c r="AD54" i="79"/>
  <c r="AA54" i="79"/>
  <c r="X54" i="79"/>
  <c r="AK41" i="79" s="1"/>
  <c r="AF53" i="79"/>
  <c r="AE53" i="79"/>
  <c r="AD53" i="79"/>
  <c r="AA53" i="79"/>
  <c r="X53" i="79"/>
  <c r="AK40" i="79" s="1"/>
  <c r="AF52" i="79"/>
  <c r="AE52" i="79"/>
  <c r="AG52" i="79" s="1"/>
  <c r="AD52" i="79"/>
  <c r="AA52" i="79"/>
  <c r="X52" i="79"/>
  <c r="AK39" i="79" s="1"/>
  <c r="AF51" i="79"/>
  <c r="AE51" i="79"/>
  <c r="AD51" i="79"/>
  <c r="AA51" i="79"/>
  <c r="AL38" i="79" s="1"/>
  <c r="X51" i="79"/>
  <c r="AK38" i="79" s="1"/>
  <c r="AF50" i="79"/>
  <c r="AE50" i="79"/>
  <c r="AD50" i="79"/>
  <c r="AA50" i="79"/>
  <c r="X50" i="79"/>
  <c r="AK37" i="79" s="1"/>
  <c r="AM51" i="79"/>
  <c r="AF49" i="79"/>
  <c r="AE49" i="79"/>
  <c r="AD49" i="79"/>
  <c r="AM36" i="79" s="1"/>
  <c r="AA49" i="79"/>
  <c r="X49" i="79"/>
  <c r="AK36" i="79" s="1"/>
  <c r="AF48" i="79"/>
  <c r="AE48" i="79"/>
  <c r="AD48" i="79"/>
  <c r="AA48" i="79"/>
  <c r="X48" i="79"/>
  <c r="AK35" i="79" s="1"/>
  <c r="AK49" i="79"/>
  <c r="AF47" i="79"/>
  <c r="AE47" i="79"/>
  <c r="AD47" i="79"/>
  <c r="AA47" i="79"/>
  <c r="AL34" i="79" s="1"/>
  <c r="X47" i="79"/>
  <c r="AK34" i="79" s="1"/>
  <c r="AF46" i="79"/>
  <c r="AE46" i="79"/>
  <c r="AD46" i="79"/>
  <c r="AA46" i="79"/>
  <c r="X46" i="79"/>
  <c r="AK33" i="79" s="1"/>
  <c r="AF45" i="79"/>
  <c r="AE45" i="79"/>
  <c r="AD45" i="79"/>
  <c r="AA45" i="79"/>
  <c r="X45" i="79"/>
  <c r="AK32" i="79" s="1"/>
  <c r="AM46" i="79"/>
  <c r="AF44" i="79"/>
  <c r="AE44" i="79"/>
  <c r="AD44" i="79"/>
  <c r="AA44" i="79"/>
  <c r="X44" i="79"/>
  <c r="AK31" i="79" s="1"/>
  <c r="AF43" i="79"/>
  <c r="AE43" i="79"/>
  <c r="AD43" i="79"/>
  <c r="AA43" i="79"/>
  <c r="X43" i="79"/>
  <c r="AK30" i="79" s="1"/>
  <c r="AF42" i="79"/>
  <c r="AE42" i="79"/>
  <c r="AD42" i="79"/>
  <c r="AA42" i="79"/>
  <c r="X42" i="79"/>
  <c r="AK29" i="79" s="1"/>
  <c r="AF41" i="79"/>
  <c r="AE41" i="79"/>
  <c r="AD41" i="79"/>
  <c r="AA41" i="79"/>
  <c r="X41" i="79"/>
  <c r="AR34" i="79" s="1"/>
  <c r="AF40" i="79"/>
  <c r="AE40" i="79"/>
  <c r="AD40" i="79"/>
  <c r="AA40" i="79"/>
  <c r="X40" i="79"/>
  <c r="AR33" i="79" s="1"/>
  <c r="AF39" i="79"/>
  <c r="AE39" i="79"/>
  <c r="AD39" i="79"/>
  <c r="AA39" i="79"/>
  <c r="X39" i="79"/>
  <c r="AR49" i="79" s="1"/>
  <c r="AF38" i="79"/>
  <c r="AE38" i="79"/>
  <c r="AD38" i="79"/>
  <c r="AA38" i="79"/>
  <c r="X38" i="79"/>
  <c r="AR48" i="79" s="1"/>
  <c r="AF37" i="79"/>
  <c r="AE37" i="79"/>
  <c r="AD37" i="79"/>
  <c r="AT47" i="79" s="1"/>
  <c r="AA37" i="79"/>
  <c r="X37" i="79"/>
  <c r="AR47" i="79" s="1"/>
  <c r="AF36" i="79"/>
  <c r="AE36" i="79"/>
  <c r="AD36" i="79"/>
  <c r="AA36" i="79"/>
  <c r="X36" i="79"/>
  <c r="AR46" i="79" s="1"/>
  <c r="AF35" i="79"/>
  <c r="AE35" i="79"/>
  <c r="AD35" i="79"/>
  <c r="AT45" i="79" s="1"/>
  <c r="AA35" i="79"/>
  <c r="X35" i="79"/>
  <c r="AR45" i="79" s="1"/>
  <c r="AF34" i="79"/>
  <c r="AE34" i="79"/>
  <c r="AD34" i="79"/>
  <c r="AA34" i="79"/>
  <c r="X34" i="79"/>
  <c r="AR16" i="79" s="1"/>
  <c r="AF33" i="79"/>
  <c r="AE33" i="79"/>
  <c r="AD33" i="79"/>
  <c r="AA33" i="79"/>
  <c r="X33" i="79"/>
  <c r="AR37" i="79" s="1"/>
  <c r="AF32" i="79"/>
  <c r="AE32" i="79"/>
  <c r="AD32" i="79"/>
  <c r="AA32" i="79"/>
  <c r="X32" i="79"/>
  <c r="AR36" i="79" s="1"/>
  <c r="AF31" i="79"/>
  <c r="AE31" i="79"/>
  <c r="AD31" i="79"/>
  <c r="AA31" i="79"/>
  <c r="X31" i="79"/>
  <c r="AR35" i="79" s="1"/>
  <c r="AF30" i="79"/>
  <c r="AE30" i="79"/>
  <c r="AD30" i="79"/>
  <c r="AA30" i="79"/>
  <c r="X30" i="79"/>
  <c r="AR32" i="79" s="1"/>
  <c r="AF29" i="79"/>
  <c r="AE29" i="79"/>
  <c r="AD29" i="79"/>
  <c r="AA29" i="79"/>
  <c r="X29" i="79"/>
  <c r="AR31" i="79" s="1"/>
  <c r="AF28" i="79"/>
  <c r="AE28" i="79"/>
  <c r="AD28" i="79"/>
  <c r="AA28" i="79"/>
  <c r="X28" i="79"/>
  <c r="AR23" i="79" s="1"/>
  <c r="AF27" i="79"/>
  <c r="AE27" i="79"/>
  <c r="AD27" i="79"/>
  <c r="AA27" i="79"/>
  <c r="X27" i="79"/>
  <c r="AR22" i="79" s="1"/>
  <c r="AF26" i="79"/>
  <c r="AE26" i="79"/>
  <c r="AD26" i="79"/>
  <c r="AA26" i="79"/>
  <c r="X26" i="79"/>
  <c r="AR21" i="79" s="1"/>
  <c r="AF25" i="79"/>
  <c r="AE25" i="79"/>
  <c r="AD25" i="79"/>
  <c r="AA25" i="79"/>
  <c r="X25" i="79"/>
  <c r="AR20" i="79" s="1"/>
  <c r="AF24" i="79"/>
  <c r="AE24" i="79"/>
  <c r="AD24" i="79"/>
  <c r="AA24" i="79"/>
  <c r="X24" i="79"/>
  <c r="AR19" i="79" s="1"/>
  <c r="AF23" i="79"/>
  <c r="AE23" i="79"/>
  <c r="AD23" i="79"/>
  <c r="AT18" i="79" s="1"/>
  <c r="AA23" i="79"/>
  <c r="X23" i="79"/>
  <c r="AR18" i="79" s="1"/>
  <c r="AF22" i="79"/>
  <c r="AE22" i="79"/>
  <c r="AD22" i="79"/>
  <c r="AA22" i="79"/>
  <c r="X22" i="79"/>
  <c r="AR17" i="79" s="1"/>
  <c r="AF21" i="79"/>
  <c r="AE21" i="79"/>
  <c r="AD21" i="79"/>
  <c r="AA21" i="79"/>
  <c r="X21" i="79"/>
  <c r="AF20" i="79"/>
  <c r="AE20" i="79"/>
  <c r="AD20" i="79"/>
  <c r="AA20" i="79"/>
  <c r="X20" i="79"/>
  <c r="AK27" i="79" s="1"/>
  <c r="AF19" i="79"/>
  <c r="AE19" i="79"/>
  <c r="AD19" i="79"/>
  <c r="AA19" i="79"/>
  <c r="X19" i="79"/>
  <c r="AK21" i="79" s="1"/>
  <c r="AF18" i="79"/>
  <c r="AE18" i="79"/>
  <c r="AD18" i="79"/>
  <c r="AM20" i="79" s="1"/>
  <c r="AA18" i="79"/>
  <c r="X18" i="79"/>
  <c r="AK20" i="79" s="1"/>
  <c r="AF17" i="79"/>
  <c r="AE17" i="79"/>
  <c r="AD17" i="79"/>
  <c r="AA17" i="79"/>
  <c r="X17" i="79"/>
  <c r="AK19" i="79" s="1"/>
  <c r="AF16" i="79"/>
  <c r="AE16" i="79"/>
  <c r="AD16" i="79"/>
  <c r="AA16" i="79"/>
  <c r="X16" i="79"/>
  <c r="AK18" i="79" s="1"/>
  <c r="AF15" i="79"/>
  <c r="AE15" i="79"/>
  <c r="AD15" i="79"/>
  <c r="AA15" i="79"/>
  <c r="X15" i="79"/>
  <c r="AK17" i="79" s="1"/>
  <c r="AF14" i="79"/>
  <c r="AE14" i="79"/>
  <c r="AD14" i="79"/>
  <c r="AA14" i="79"/>
  <c r="X14" i="79"/>
  <c r="AK16" i="79" s="1"/>
  <c r="AF13" i="79"/>
  <c r="AE13" i="79"/>
  <c r="AD13" i="79"/>
  <c r="AA13" i="79"/>
  <c r="X13" i="79"/>
  <c r="AK15" i="79" s="1"/>
  <c r="AF12" i="79"/>
  <c r="AE12" i="79"/>
  <c r="AD12" i="79"/>
  <c r="AA12" i="79"/>
  <c r="X12" i="79"/>
  <c r="AK14" i="79" s="1"/>
  <c r="AU11" i="79"/>
  <c r="AF11" i="79"/>
  <c r="AE11" i="79"/>
  <c r="AD11" i="79"/>
  <c r="AM13" i="79" s="1"/>
  <c r="AA11" i="79"/>
  <c r="X11" i="79"/>
  <c r="AK13" i="79" s="1"/>
  <c r="AU10" i="79"/>
  <c r="AF10" i="79"/>
  <c r="AE10" i="79"/>
  <c r="AD10" i="79"/>
  <c r="AA10" i="79"/>
  <c r="X10" i="79"/>
  <c r="AK12" i="79" s="1"/>
  <c r="AU9" i="79"/>
  <c r="AF9" i="79"/>
  <c r="AE9" i="79"/>
  <c r="AD9" i="79"/>
  <c r="AM11" i="79" s="1"/>
  <c r="AA9" i="79"/>
  <c r="X9" i="79"/>
  <c r="AK11" i="79" s="1"/>
  <c r="AU8" i="79"/>
  <c r="AF8" i="79"/>
  <c r="AE8" i="79"/>
  <c r="AD8" i="79"/>
  <c r="AA8" i="79"/>
  <c r="X8" i="79"/>
  <c r="AK10" i="79" s="1"/>
  <c r="AT7" i="79"/>
  <c r="AS7" i="79"/>
  <c r="AR7" i="79"/>
  <c r="AF7" i="79"/>
  <c r="AE7" i="79"/>
  <c r="AD7" i="79"/>
  <c r="AM9" i="79" s="1"/>
  <c r="AA7" i="79"/>
  <c r="X7" i="79"/>
  <c r="AK9" i="79" s="1"/>
  <c r="AF6" i="79"/>
  <c r="AE6" i="79"/>
  <c r="AD6" i="79"/>
  <c r="AA6" i="79"/>
  <c r="X6" i="79"/>
  <c r="AK8" i="79" s="1"/>
  <c r="AT5" i="79"/>
  <c r="AS5" i="79"/>
  <c r="AF5" i="79"/>
  <c r="AE5" i="79"/>
  <c r="AD5" i="79"/>
  <c r="AM7" i="79" s="1"/>
  <c r="AA5" i="79"/>
  <c r="X5" i="79"/>
  <c r="AK7" i="79" s="1"/>
  <c r="AT4" i="79"/>
  <c r="AS4" i="79"/>
  <c r="AF4" i="79"/>
  <c r="AE4" i="79"/>
  <c r="AD4" i="79"/>
  <c r="AA4" i="79"/>
  <c r="X4" i="79"/>
  <c r="AK6" i="79" s="1"/>
  <c r="AF3" i="79"/>
  <c r="AE3" i="79"/>
  <c r="AD3" i="79"/>
  <c r="AM5" i="79" s="1"/>
  <c r="AA3" i="79"/>
  <c r="X3" i="79"/>
  <c r="AK5" i="79" s="1"/>
  <c r="AF2" i="79"/>
  <c r="AE2" i="79"/>
  <c r="AD2" i="79"/>
  <c r="AM4" i="79" s="1"/>
  <c r="AA2" i="79"/>
  <c r="AL4" i="79" s="1"/>
  <c r="X2" i="79"/>
  <c r="AK4" i="79" s="1"/>
  <c r="AG55" i="79" l="1"/>
  <c r="AG48" i="79"/>
  <c r="AM18" i="79"/>
  <c r="AT33" i="79"/>
  <c r="AM34" i="79"/>
  <c r="AN34" i="79" s="1"/>
  <c r="AS48" i="79"/>
  <c r="AM16" i="79"/>
  <c r="AT21" i="79"/>
  <c r="AL10" i="79"/>
  <c r="AM21" i="79"/>
  <c r="AT35" i="79"/>
  <c r="AM39" i="79"/>
  <c r="AM14" i="79"/>
  <c r="AT19" i="79"/>
  <c r="AM37" i="79"/>
  <c r="AT17" i="79"/>
  <c r="AT16" i="79"/>
  <c r="AT15" i="79" s="1"/>
  <c r="AM35" i="79"/>
  <c r="AM42" i="79"/>
  <c r="AL47" i="79"/>
  <c r="AM48" i="79"/>
  <c r="AM41" i="79"/>
  <c r="AL21" i="79"/>
  <c r="AM32" i="79"/>
  <c r="AL12" i="79"/>
  <c r="AT31" i="79"/>
  <c r="AT34" i="79"/>
  <c r="AL7" i="79"/>
  <c r="AL9" i="79"/>
  <c r="AM17" i="79"/>
  <c r="AT22" i="79"/>
  <c r="AS36" i="79"/>
  <c r="AT49" i="79"/>
  <c r="AM33" i="79"/>
  <c r="AL40" i="79"/>
  <c r="AM47" i="79"/>
  <c r="AN47" i="79" s="1"/>
  <c r="AL52" i="79"/>
  <c r="AN52" i="79" s="1"/>
  <c r="AM6" i="79"/>
  <c r="AS21" i="79"/>
  <c r="AS35" i="79"/>
  <c r="AL30" i="79"/>
  <c r="AT46" i="79"/>
  <c r="AM27" i="79"/>
  <c r="AS20" i="79"/>
  <c r="AT36" i="79"/>
  <c r="AS47" i="79"/>
  <c r="AU47" i="79" s="1"/>
  <c r="AM31" i="79"/>
  <c r="AM40" i="79"/>
  <c r="AL45" i="79"/>
  <c r="AN45" i="79" s="1"/>
  <c r="AT23" i="79"/>
  <c r="AT37" i="79"/>
  <c r="AL8" i="79"/>
  <c r="AL14" i="79"/>
  <c r="AM12" i="79"/>
  <c r="AS16" i="79"/>
  <c r="AM49" i="79"/>
  <c r="AM15" i="79"/>
  <c r="AT20" i="79"/>
  <c r="AU20" i="79" s="1"/>
  <c r="AL50" i="79"/>
  <c r="AN50" i="79" s="1"/>
  <c r="AS37" i="79"/>
  <c r="AL26" i="79" s="1"/>
  <c r="AL46" i="79"/>
  <c r="AN46" i="79" s="1"/>
  <c r="AT48" i="79"/>
  <c r="AM8" i="79"/>
  <c r="AS19" i="79"/>
  <c r="AM30" i="79"/>
  <c r="AM10" i="79"/>
  <c r="AM44" i="79"/>
  <c r="AM19" i="79"/>
  <c r="AT32" i="79"/>
  <c r="AM29" i="79"/>
  <c r="AM38" i="79"/>
  <c r="AN38" i="79" s="1"/>
  <c r="AG50" i="79"/>
  <c r="AG62" i="79"/>
  <c r="AL44" i="79"/>
  <c r="AG46" i="79"/>
  <c r="AG58" i="79"/>
  <c r="AG53" i="79"/>
  <c r="AG65" i="79"/>
  <c r="AG23" i="79"/>
  <c r="AG18" i="79"/>
  <c r="AG25" i="79"/>
  <c r="AG60" i="79"/>
  <c r="AG31" i="79"/>
  <c r="AS17" i="79"/>
  <c r="AU17" i="79" s="1"/>
  <c r="AG39" i="79"/>
  <c r="AS6" i="79"/>
  <c r="AG5" i="79"/>
  <c r="AS34" i="79"/>
  <c r="AG43" i="79"/>
  <c r="AG54" i="79"/>
  <c r="AS49" i="79"/>
  <c r="AL11" i="79"/>
  <c r="AN11" i="79" s="1"/>
  <c r="AL13" i="79"/>
  <c r="AN13" i="79" s="1"/>
  <c r="AS18" i="79"/>
  <c r="AU18" i="79" s="1"/>
  <c r="AL39" i="79"/>
  <c r="AL51" i="79"/>
  <c r="AN51" i="79" s="1"/>
  <c r="AL20" i="79"/>
  <c r="AN20" i="79" s="1"/>
  <c r="AG30" i="79"/>
  <c r="AU7" i="79"/>
  <c r="AG28" i="79"/>
  <c r="AU5" i="79"/>
  <c r="AG49" i="79"/>
  <c r="AG56" i="79"/>
  <c r="AS22" i="79"/>
  <c r="AU22" i="79" s="1"/>
  <c r="AL31" i="79"/>
  <c r="AL6" i="79"/>
  <c r="AL15" i="79"/>
  <c r="AN15" i="79" s="1"/>
  <c r="AG35" i="79"/>
  <c r="AG19" i="79"/>
  <c r="AL43" i="79"/>
  <c r="AN43" i="79" s="1"/>
  <c r="AL17" i="79"/>
  <c r="AL27" i="79"/>
  <c r="AS32" i="79"/>
  <c r="AS46" i="79"/>
  <c r="AS33" i="79"/>
  <c r="AL37" i="79"/>
  <c r="AL49" i="79"/>
  <c r="AN49" i="79" s="1"/>
  <c r="AG7" i="79"/>
  <c r="AL19" i="79"/>
  <c r="AN19" i="79" s="1"/>
  <c r="AS23" i="79"/>
  <c r="AG34" i="79"/>
  <c r="AG38" i="79"/>
  <c r="AL29" i="79"/>
  <c r="AL35" i="79"/>
  <c r="AL42" i="79"/>
  <c r="AG57" i="79"/>
  <c r="AL16" i="79"/>
  <c r="AN16" i="79" s="1"/>
  <c r="AL18" i="79"/>
  <c r="AS45" i="79"/>
  <c r="AU45" i="79" s="1"/>
  <c r="AL36" i="79"/>
  <c r="AN36" i="79" s="1"/>
  <c r="AL5" i="79"/>
  <c r="AN5" i="79" s="1"/>
  <c r="AG24" i="79"/>
  <c r="AS31" i="79"/>
  <c r="AL33" i="79"/>
  <c r="AL48" i="79"/>
  <c r="AL41" i="79"/>
  <c r="AL32" i="79"/>
  <c r="AG41" i="79"/>
  <c r="AG47" i="79"/>
  <c r="AG51" i="79"/>
  <c r="AG63" i="79"/>
  <c r="AG36" i="79"/>
  <c r="AG40" i="79"/>
  <c r="AG42" i="79"/>
  <c r="AG61" i="79"/>
  <c r="AG45" i="79"/>
  <c r="AG37" i="79"/>
  <c r="AG44" i="79"/>
  <c r="AG59" i="79"/>
  <c r="AG26" i="79"/>
  <c r="AG22" i="79"/>
  <c r="AG21" i="79"/>
  <c r="AG33" i="79"/>
  <c r="AG27" i="79"/>
  <c r="AS15" i="79"/>
  <c r="AG32" i="79"/>
  <c r="AG29" i="79"/>
  <c r="AR15" i="79"/>
  <c r="AK22" i="79" s="1"/>
  <c r="AG2" i="79"/>
  <c r="AG9" i="79"/>
  <c r="AG11" i="79"/>
  <c r="AG13" i="79"/>
  <c r="AT6" i="79"/>
  <c r="AG4" i="79"/>
  <c r="AG3" i="79"/>
  <c r="AG17" i="79"/>
  <c r="AN9" i="79"/>
  <c r="AG8" i="79"/>
  <c r="AG10" i="79"/>
  <c r="AG12" i="79"/>
  <c r="AG16" i="79"/>
  <c r="AG14" i="79"/>
  <c r="AG20" i="79"/>
  <c r="AG6" i="79"/>
  <c r="AG15" i="79"/>
  <c r="AN4" i="79"/>
  <c r="AN7" i="79"/>
  <c r="AK25" i="79"/>
  <c r="AR6" i="79"/>
  <c r="AK23" i="79"/>
  <c r="AR50" i="79"/>
  <c r="AK28" i="79" s="1"/>
  <c r="AK26" i="79"/>
  <c r="AK24" i="79"/>
  <c r="AR38" i="79"/>
  <c r="AU4" i="79"/>
  <c r="AN40" i="79" l="1"/>
  <c r="AM25" i="79"/>
  <c r="AN30" i="79"/>
  <c r="AN8" i="79"/>
  <c r="AN18" i="79"/>
  <c r="AN44" i="79"/>
  <c r="AM26" i="79"/>
  <c r="AN26" i="79" s="1"/>
  <c r="AN37" i="79"/>
  <c r="AU21" i="79"/>
  <c r="AU34" i="79"/>
  <c r="AU16" i="79"/>
  <c r="AU36" i="79"/>
  <c r="AN42" i="79"/>
  <c r="AN12" i="79"/>
  <c r="AN14" i="79"/>
  <c r="AN10" i="79"/>
  <c r="AT50" i="79"/>
  <c r="AM28" i="79" s="1"/>
  <c r="AU32" i="79"/>
  <c r="AT24" i="79"/>
  <c r="AN39" i="79"/>
  <c r="AN21" i="79"/>
  <c r="AN27" i="79"/>
  <c r="AU37" i="79"/>
  <c r="AM24" i="79"/>
  <c r="AM23" i="79"/>
  <c r="AT38" i="79"/>
  <c r="AN6" i="79"/>
  <c r="AU35" i="79"/>
  <c r="AU49" i="79"/>
  <c r="AU46" i="79"/>
  <c r="AN31" i="79"/>
  <c r="AN41" i="79"/>
  <c r="AN48" i="79"/>
  <c r="AN17" i="79"/>
  <c r="AU23" i="79"/>
  <c r="AN32" i="79"/>
  <c r="AU48" i="79"/>
  <c r="AU19" i="79"/>
  <c r="AN35" i="79"/>
  <c r="AN29" i="79"/>
  <c r="AN33" i="79"/>
  <c r="AL24" i="79"/>
  <c r="AM22" i="79"/>
  <c r="AL22" i="79"/>
  <c r="AU31" i="79"/>
  <c r="AU6" i="79"/>
  <c r="AS38" i="79"/>
  <c r="AL23" i="79"/>
  <c r="AL25" i="79"/>
  <c r="AU33" i="79"/>
  <c r="AS50" i="79"/>
  <c r="AL28" i="79" s="1"/>
  <c r="AU15" i="79"/>
  <c r="AS24" i="79"/>
  <c r="AR24" i="79"/>
  <c r="AN25" i="79" l="1"/>
  <c r="AN28" i="79"/>
  <c r="AN23" i="79"/>
  <c r="AN24" i="79"/>
  <c r="AU50" i="79"/>
  <c r="AU24" i="79"/>
  <c r="AU38" i="79"/>
  <c r="AN22" i="79"/>
</calcChain>
</file>

<file path=xl/sharedStrings.xml><?xml version="1.0" encoding="utf-8"?>
<sst xmlns="http://schemas.openxmlformats.org/spreadsheetml/2006/main" count="668" uniqueCount="140">
  <si>
    <t>行政区コード</t>
  </si>
  <si>
    <t>行政区名</t>
  </si>
  <si>
    <t>世帯数－日本人</t>
  </si>
  <si>
    <t>世帯数－外国人</t>
  </si>
  <si>
    <t>世帯数－複数</t>
  </si>
  <si>
    <t>世帯数－計</t>
  </si>
  <si>
    <t>人口数－男－日本人</t>
  </si>
  <si>
    <t>人口数－男－外国人</t>
  </si>
  <si>
    <t>人口数－男－計</t>
  </si>
  <si>
    <t>人口数－女－日本人</t>
  </si>
  <si>
    <t>人口数－女－外国人</t>
  </si>
  <si>
    <t>人口数－女－計</t>
  </si>
  <si>
    <t>人口数－計－日本人</t>
  </si>
  <si>
    <t>人口数－計－外国人</t>
  </si>
  <si>
    <t>人口数－計－計</t>
  </si>
  <si>
    <t>原</t>
  </si>
  <si>
    <t>内馬場</t>
  </si>
  <si>
    <t>自治会名</t>
    <phoneticPr fontId="4"/>
  </si>
  <si>
    <t>世帯数</t>
  </si>
  <si>
    <t>男</t>
  </si>
  <si>
    <t>女</t>
  </si>
  <si>
    <t>人口</t>
  </si>
  <si>
    <t>猪名川町の人口</t>
  </si>
  <si>
    <t>男</t>
    <phoneticPr fontId="4"/>
  </si>
  <si>
    <t>民田</t>
  </si>
  <si>
    <t>日本人</t>
    <rPh sb="0" eb="3">
      <t>ニホンジン</t>
    </rPh>
    <phoneticPr fontId="4"/>
  </si>
  <si>
    <t>上阿古谷</t>
  </si>
  <si>
    <t>外国人</t>
    <rPh sb="0" eb="2">
      <t>ガイコク</t>
    </rPh>
    <rPh sb="2" eb="3">
      <t>ジン</t>
    </rPh>
    <phoneticPr fontId="4"/>
  </si>
  <si>
    <t>下阿古谷</t>
  </si>
  <si>
    <t>総計</t>
  </si>
  <si>
    <t>北田原</t>
  </si>
  <si>
    <t>月間増減数</t>
    <rPh sb="0" eb="2">
      <t>ゲッカン</t>
    </rPh>
    <rPh sb="2" eb="4">
      <t>ゾウゲン</t>
    </rPh>
    <rPh sb="4" eb="5">
      <t>カズ</t>
    </rPh>
    <phoneticPr fontId="4"/>
  </si>
  <si>
    <t>南田原</t>
  </si>
  <si>
    <t>内訳</t>
    <rPh sb="0" eb="1">
      <t>ウチ</t>
    </rPh>
    <rPh sb="1" eb="2">
      <t>ヤク</t>
    </rPh>
    <phoneticPr fontId="4"/>
  </si>
  <si>
    <t>（増）転入他</t>
    <rPh sb="1" eb="2">
      <t>ゾウ</t>
    </rPh>
    <rPh sb="3" eb="5">
      <t>テンニュウ</t>
    </rPh>
    <rPh sb="5" eb="6">
      <t>ホカ</t>
    </rPh>
    <phoneticPr fontId="4"/>
  </si>
  <si>
    <t>北野</t>
  </si>
  <si>
    <t>（増）出生</t>
    <rPh sb="1" eb="2">
      <t>ゾウ</t>
    </rPh>
    <phoneticPr fontId="4"/>
  </si>
  <si>
    <t>-</t>
    <phoneticPr fontId="4"/>
  </si>
  <si>
    <t>紫合</t>
  </si>
  <si>
    <t>（減）転出他</t>
    <rPh sb="1" eb="2">
      <t>ゲン</t>
    </rPh>
    <phoneticPr fontId="4"/>
  </si>
  <si>
    <t>柏梨田</t>
  </si>
  <si>
    <t>（減）死亡</t>
    <rPh sb="1" eb="2">
      <t>ゲン</t>
    </rPh>
    <phoneticPr fontId="4"/>
  </si>
  <si>
    <t>上野</t>
  </si>
  <si>
    <t>広根</t>
  </si>
  <si>
    <t>銀山</t>
  </si>
  <si>
    <t>猪渕</t>
  </si>
  <si>
    <t>肝川</t>
  </si>
  <si>
    <t>差組</t>
  </si>
  <si>
    <t>荘苑</t>
  </si>
  <si>
    <t>松尾台４丁目</t>
  </si>
  <si>
    <t>猪名川台</t>
  </si>
  <si>
    <t>広根ニューハイツ</t>
  </si>
  <si>
    <t>猪名川荘苑</t>
  </si>
  <si>
    <t>伏見台２丁目</t>
  </si>
  <si>
    <t>伏見台３丁目</t>
  </si>
  <si>
    <t>松尾台２丁目</t>
  </si>
  <si>
    <t>松尾台</t>
    <phoneticPr fontId="4"/>
  </si>
  <si>
    <t>伏見台４丁目</t>
  </si>
  <si>
    <t>松尾台３丁目</t>
  </si>
  <si>
    <t>伏見台</t>
    <phoneticPr fontId="4"/>
  </si>
  <si>
    <t>伏見台５丁目</t>
  </si>
  <si>
    <t>若葉</t>
    <rPh sb="1" eb="2">
      <t>ハ</t>
    </rPh>
    <phoneticPr fontId="4"/>
  </si>
  <si>
    <t>合計</t>
    <phoneticPr fontId="4"/>
  </si>
  <si>
    <t>伏見台１丁目</t>
  </si>
  <si>
    <t>パークタウン東</t>
    <phoneticPr fontId="4"/>
  </si>
  <si>
    <t>(サウンズヒル)は、松尾台２丁目の再掲</t>
    <rPh sb="17" eb="19">
      <t>サイケイ</t>
    </rPh>
    <phoneticPr fontId="4"/>
  </si>
  <si>
    <t>白金</t>
    <phoneticPr fontId="4"/>
  </si>
  <si>
    <t>広根ニューハイツ</t>
    <phoneticPr fontId="4"/>
  </si>
  <si>
    <t>つつじが丘</t>
    <phoneticPr fontId="4"/>
  </si>
  <si>
    <t>万善</t>
  </si>
  <si>
    <t>パークタウン</t>
  </si>
  <si>
    <t>若葉１丁目</t>
  </si>
  <si>
    <t>槻並</t>
  </si>
  <si>
    <t>若葉２丁目</t>
  </si>
  <si>
    <t>木津上</t>
  </si>
  <si>
    <t>若葉１丁目</t>
    <rPh sb="0" eb="2">
      <t>ワカバ</t>
    </rPh>
    <rPh sb="3" eb="5">
      <t>チョウメ</t>
    </rPh>
    <phoneticPr fontId="4"/>
  </si>
  <si>
    <t>白金１丁目</t>
  </si>
  <si>
    <t>木津</t>
  </si>
  <si>
    <t>若葉２丁目</t>
    <rPh sb="0" eb="2">
      <t>ワカバ</t>
    </rPh>
    <rPh sb="3" eb="5">
      <t>チョウメ</t>
    </rPh>
    <phoneticPr fontId="4"/>
  </si>
  <si>
    <t>白金２丁目</t>
  </si>
  <si>
    <t>木間生</t>
  </si>
  <si>
    <t xml:space="preserve"> レックスパーク</t>
  </si>
  <si>
    <t>白金３丁目</t>
  </si>
  <si>
    <t>杤原</t>
  </si>
  <si>
    <t>パークハウス猪名川</t>
    <phoneticPr fontId="4"/>
  </si>
  <si>
    <t>林田</t>
  </si>
  <si>
    <t>白金１丁目</t>
    <phoneticPr fontId="4"/>
  </si>
  <si>
    <t>サウンズヒル松尾台</t>
  </si>
  <si>
    <t>笹尾</t>
  </si>
  <si>
    <t>つつじが丘１丁目</t>
  </si>
  <si>
    <t>清水</t>
  </si>
  <si>
    <t>つつじが丘２丁目</t>
  </si>
  <si>
    <t>清水東</t>
  </si>
  <si>
    <t>つつじが丘３丁目</t>
  </si>
  <si>
    <t>仁頂寺</t>
  </si>
  <si>
    <t>つつじが丘４丁目</t>
  </si>
  <si>
    <t>島</t>
  </si>
  <si>
    <t>つつじが丘５丁目</t>
  </si>
  <si>
    <t>鎌倉</t>
  </si>
  <si>
    <t>レックスパーク猪名川</t>
  </si>
  <si>
    <t>杉生</t>
  </si>
  <si>
    <t>パークハウス猪名川</t>
  </si>
  <si>
    <t>西畑</t>
  </si>
  <si>
    <t>つつじが丘</t>
  </si>
  <si>
    <t>柏原</t>
  </si>
  <si>
    <t>万善荘</t>
  </si>
  <si>
    <t>つつじが丘１丁目</t>
    <phoneticPr fontId="4"/>
  </si>
  <si>
    <t>東山</t>
  </si>
  <si>
    <t>つつじが丘２丁目</t>
    <phoneticPr fontId="4"/>
  </si>
  <si>
    <t>猪名川グリーンランド</t>
    <phoneticPr fontId="4"/>
  </si>
  <si>
    <t>つつじが丘３丁目</t>
    <phoneticPr fontId="4"/>
  </si>
  <si>
    <t>旭ヶ丘</t>
  </si>
  <si>
    <t>つつじが丘４丁目</t>
    <phoneticPr fontId="4"/>
  </si>
  <si>
    <t>尾花</t>
  </si>
  <si>
    <t>ハウディー猪名川</t>
  </si>
  <si>
    <t>川向</t>
  </si>
  <si>
    <t>アイディタウン笹尾</t>
  </si>
  <si>
    <t>猪名川グリーンランド</t>
  </si>
  <si>
    <t>日生ニュータウン</t>
  </si>
  <si>
    <t>　</t>
  </si>
  <si>
    <t>(サウンズヒル)</t>
  </si>
  <si>
    <t>合計</t>
  </si>
  <si>
    <t>市区町村コード</t>
  </si>
  <si>
    <t>タイトル</t>
  </si>
  <si>
    <t>集計コード</t>
  </si>
  <si>
    <t>集計名</t>
  </si>
  <si>
    <t>日本人単独世帯数</t>
  </si>
  <si>
    <t>外国人単独世帯数</t>
  </si>
  <si>
    <t>複数国籍世帯数</t>
  </si>
  <si>
    <t>男_日本人</t>
  </si>
  <si>
    <t>男_外国人</t>
  </si>
  <si>
    <t>女_日本人</t>
  </si>
  <si>
    <t>女_外国人</t>
  </si>
  <si>
    <t>集計単位</t>
  </si>
  <si>
    <t>集計基準日</t>
  </si>
  <si>
    <t>作成年月日</t>
  </si>
  <si>
    <t>行政区</t>
  </si>
  <si>
    <t>行政区毎に集計</t>
  </si>
  <si>
    <t>令和８年４月末人口集計表</t>
    <rPh sb="3" eb="4">
      <t>ネン</t>
    </rPh>
    <phoneticPr fontId="4"/>
  </si>
  <si>
    <t>令和８年５月末人口集計表</t>
    <rPh sb="3" eb="4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</si>
</sst>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HGｺﾞｼｯｸE"/>
      <family val="3"/>
      <charset val="128"/>
    </font>
    <font>
      <sz val="12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38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32" applyNumberFormat="0" applyFill="0" applyAlignment="0" applyProtection="0">
      <alignment vertical="center"/>
    </xf>
    <xf numFmtId="0" fontId="9" fillId="0" borderId="33" applyNumberFormat="0" applyFill="0" applyAlignment="0" applyProtection="0">
      <alignment vertical="center"/>
    </xf>
    <xf numFmtId="0" fontId="10" fillId="0" borderId="3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35" applyNumberFormat="0" applyAlignment="0" applyProtection="0">
      <alignment vertical="center"/>
    </xf>
    <xf numFmtId="0" fontId="15" fillId="7" borderId="36" applyNumberFormat="0" applyAlignment="0" applyProtection="0">
      <alignment vertical="center"/>
    </xf>
    <xf numFmtId="0" fontId="16" fillId="7" borderId="35" applyNumberFormat="0" applyAlignment="0" applyProtection="0">
      <alignment vertical="center"/>
    </xf>
    <xf numFmtId="0" fontId="17" fillId="0" borderId="37" applyNumberFormat="0" applyFill="0" applyAlignment="0" applyProtection="0">
      <alignment vertical="center"/>
    </xf>
    <xf numFmtId="0" fontId="18" fillId="8" borderId="3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9" borderId="39" applyNumberFormat="0" applyFont="0" applyAlignment="0" applyProtection="0">
      <alignment vertical="center"/>
    </xf>
    <xf numFmtId="0" fontId="1" fillId="0" borderId="0">
      <alignment vertical="center"/>
    </xf>
    <xf numFmtId="0" fontId="1" fillId="9" borderId="39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</cellStyleXfs>
  <cellXfs count="67">
    <xf numFmtId="0" fontId="0" fillId="0" borderId="0" xfId="0"/>
    <xf numFmtId="0" fontId="0" fillId="0" borderId="0" xfId="0" applyAlignment="1">
      <alignment vertical="center"/>
    </xf>
    <xf numFmtId="38" fontId="6" fillId="0" borderId="0" xfId="1" applyFont="1" applyFill="1" applyBorder="1" applyAlignment="1">
      <alignment horizontal="center" vertical="center"/>
    </xf>
    <xf numFmtId="38" fontId="6" fillId="2" borderId="2" xfId="1" applyFont="1" applyFill="1" applyBorder="1" applyAlignment="1">
      <alignment vertical="center"/>
    </xf>
    <xf numFmtId="38" fontId="6" fillId="0" borderId="23" xfId="1" applyFont="1" applyFill="1" applyBorder="1" applyAlignment="1">
      <alignment horizontal="center" vertical="center"/>
    </xf>
    <xf numFmtId="38" fontId="6" fillId="2" borderId="19" xfId="1" applyFont="1" applyFill="1" applyBorder="1" applyAlignment="1">
      <alignment vertical="center"/>
    </xf>
    <xf numFmtId="38" fontId="6" fillId="2" borderId="21" xfId="1" applyFont="1" applyFill="1" applyBorder="1" applyAlignment="1">
      <alignment horizontal="center" vertical="center"/>
    </xf>
    <xf numFmtId="38" fontId="6" fillId="2" borderId="21" xfId="1" applyFont="1" applyFill="1" applyBorder="1" applyAlignment="1">
      <alignment vertical="center"/>
    </xf>
    <xf numFmtId="38" fontId="6" fillId="2" borderId="19" xfId="1" applyFont="1" applyFill="1" applyBorder="1" applyAlignment="1">
      <alignment horizontal="center" vertical="center"/>
    </xf>
    <xf numFmtId="38" fontId="6" fillId="2" borderId="2" xfId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38" fontId="3" fillId="0" borderId="0" xfId="1" applyFill="1" applyAlignment="1">
      <alignment vertical="center"/>
    </xf>
    <xf numFmtId="38" fontId="0" fillId="0" borderId="1" xfId="1" applyFont="1" applyFill="1" applyBorder="1" applyAlignment="1">
      <alignment vertical="center"/>
    </xf>
    <xf numFmtId="38" fontId="3" fillId="0" borderId="1" xfId="1" applyFill="1" applyBorder="1" applyAlignment="1">
      <alignment vertical="center"/>
    </xf>
    <xf numFmtId="38" fontId="5" fillId="0" borderId="0" xfId="1" applyFont="1" applyFill="1" applyAlignment="1">
      <alignment horizontal="center" vertical="center"/>
    </xf>
    <xf numFmtId="38" fontId="3" fillId="0" borderId="0" xfId="1" applyFont="1" applyFill="1" applyAlignment="1">
      <alignment vertical="center"/>
    </xf>
    <xf numFmtId="38" fontId="6" fillId="0" borderId="3" xfId="1" applyFont="1" applyFill="1" applyBorder="1" applyAlignment="1">
      <alignment vertical="center"/>
    </xf>
    <xf numFmtId="38" fontId="6" fillId="0" borderId="6" xfId="1" applyFont="1" applyFill="1" applyBorder="1" applyAlignment="1">
      <alignment horizontal="center" vertical="center"/>
    </xf>
    <xf numFmtId="38" fontId="6" fillId="0" borderId="7" xfId="1" applyFont="1" applyFill="1" applyBorder="1" applyAlignment="1">
      <alignment horizontal="center" vertical="center"/>
    </xf>
    <xf numFmtId="38" fontId="6" fillId="0" borderId="2" xfId="1" applyFont="1" applyFill="1" applyBorder="1" applyAlignment="1">
      <alignment vertical="center"/>
    </xf>
    <xf numFmtId="38" fontId="6" fillId="0" borderId="10" xfId="1" applyFont="1" applyFill="1" applyBorder="1" applyAlignment="1">
      <alignment vertical="center"/>
    </xf>
    <xf numFmtId="38" fontId="6" fillId="0" borderId="13" xfId="1" applyFont="1" applyFill="1" applyBorder="1" applyAlignment="1">
      <alignment vertical="center"/>
    </xf>
    <xf numFmtId="38" fontId="6" fillId="0" borderId="14" xfId="1" applyFont="1" applyFill="1" applyBorder="1" applyAlignment="1">
      <alignment vertical="center"/>
    </xf>
    <xf numFmtId="38" fontId="6" fillId="0" borderId="17" xfId="1" applyFont="1" applyFill="1" applyBorder="1" applyAlignment="1">
      <alignment vertical="center"/>
    </xf>
    <xf numFmtId="38" fontId="6" fillId="0" borderId="19" xfId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38" fontId="6" fillId="0" borderId="0" xfId="1" applyFont="1" applyFill="1" applyAlignment="1">
      <alignment horizontal="left" vertical="center"/>
    </xf>
    <xf numFmtId="38" fontId="6" fillId="0" borderId="0" xfId="1" applyFont="1" applyFill="1" applyAlignment="1">
      <alignment vertical="center"/>
    </xf>
    <xf numFmtId="38" fontId="6" fillId="0" borderId="20" xfId="1" applyFont="1" applyFill="1" applyBorder="1" applyAlignment="1">
      <alignment vertical="center"/>
    </xf>
    <xf numFmtId="38" fontId="6" fillId="0" borderId="22" xfId="1" applyFont="1" applyFill="1" applyBorder="1" applyAlignment="1">
      <alignment vertical="center"/>
    </xf>
    <xf numFmtId="38" fontId="6" fillId="0" borderId="9" xfId="1" applyFont="1" applyFill="1" applyBorder="1" applyAlignment="1">
      <alignment horizontal="left" vertical="center"/>
    </xf>
    <xf numFmtId="38" fontId="6" fillId="0" borderId="23" xfId="1" applyFont="1" applyFill="1" applyBorder="1" applyAlignment="1">
      <alignment vertical="center"/>
    </xf>
    <xf numFmtId="38" fontId="6" fillId="0" borderId="26" xfId="1" applyFont="1" applyFill="1" applyBorder="1" applyAlignment="1">
      <alignment horizontal="center" vertical="center"/>
    </xf>
    <xf numFmtId="38" fontId="6" fillId="0" borderId="29" xfId="1" applyFont="1" applyFill="1" applyBorder="1" applyAlignment="1">
      <alignment horizontal="center" vertical="center"/>
    </xf>
    <xf numFmtId="38" fontId="6" fillId="0" borderId="26" xfId="1" applyFont="1" applyFill="1" applyBorder="1" applyAlignment="1">
      <alignment horizontal="right" vertical="center"/>
    </xf>
    <xf numFmtId="38" fontId="6" fillId="0" borderId="28" xfId="1" applyFont="1" applyFill="1" applyBorder="1" applyAlignment="1">
      <alignment horizontal="right" vertical="center"/>
    </xf>
    <xf numFmtId="38" fontId="6" fillId="0" borderId="27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left" vertical="center"/>
    </xf>
    <xf numFmtId="38" fontId="6" fillId="0" borderId="24" xfId="1" applyFont="1" applyFill="1" applyBorder="1" applyAlignment="1">
      <alignment vertical="center"/>
    </xf>
    <xf numFmtId="38" fontId="6" fillId="0" borderId="25" xfId="1" applyFont="1" applyFill="1" applyBorder="1" applyAlignment="1">
      <alignment vertical="center"/>
    </xf>
    <xf numFmtId="38" fontId="6" fillId="0" borderId="9" xfId="1" applyFont="1" applyFill="1" applyBorder="1" applyAlignment="1">
      <alignment vertical="center"/>
    </xf>
    <xf numFmtId="38" fontId="3" fillId="0" borderId="0" xfId="1" applyFill="1" applyBorder="1" applyAlignment="1">
      <alignment vertical="center"/>
    </xf>
    <xf numFmtId="38" fontId="6" fillId="0" borderId="1" xfId="1" applyFont="1" applyFill="1" applyBorder="1" applyAlignment="1">
      <alignment vertical="center"/>
    </xf>
    <xf numFmtId="38" fontId="6" fillId="0" borderId="1" xfId="1" applyFont="1" applyFill="1" applyBorder="1" applyAlignment="1">
      <alignment horizontal="left" vertical="center"/>
    </xf>
    <xf numFmtId="38" fontId="6" fillId="0" borderId="2" xfId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0" fontId="0" fillId="34" borderId="0" xfId="0" applyFill="1" applyAlignment="1">
      <alignment vertical="center"/>
    </xf>
    <xf numFmtId="38" fontId="6" fillId="0" borderId="9" xfId="1" applyFont="1" applyFill="1" applyBorder="1" applyAlignment="1">
      <alignment horizontal="center" vertical="center"/>
    </xf>
    <xf numFmtId="58" fontId="0" fillId="0" borderId="0" xfId="0" applyNumberFormat="1" applyAlignment="1">
      <alignment vertical="center"/>
    </xf>
    <xf numFmtId="38" fontId="6" fillId="0" borderId="22" xfId="1" applyFont="1" applyFill="1" applyBorder="1" applyAlignment="1">
      <alignment horizontal="center" vertical="center"/>
    </xf>
    <xf numFmtId="38" fontId="3" fillId="0" borderId="9" xfId="1" applyFill="1" applyBorder="1" applyAlignment="1">
      <alignment vertical="center"/>
    </xf>
    <xf numFmtId="38" fontId="6" fillId="0" borderId="25" xfId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30" xfId="1" applyFont="1" applyFill="1" applyBorder="1" applyAlignment="1">
      <alignment horizontal="center" vertical="center"/>
    </xf>
    <xf numFmtId="38" fontId="6" fillId="0" borderId="31" xfId="1" applyFont="1" applyFill="1" applyBorder="1" applyAlignment="1">
      <alignment horizontal="center" vertical="center"/>
    </xf>
    <xf numFmtId="38" fontId="6" fillId="0" borderId="15" xfId="1" applyFont="1" applyFill="1" applyBorder="1" applyAlignment="1">
      <alignment horizontal="center" vertical="center"/>
    </xf>
    <xf numFmtId="38" fontId="6" fillId="0" borderId="16" xfId="1" applyFont="1" applyFill="1" applyBorder="1" applyAlignment="1">
      <alignment horizontal="center" vertical="center"/>
    </xf>
    <xf numFmtId="38" fontId="6" fillId="2" borderId="18" xfId="1" applyFont="1" applyFill="1" applyBorder="1" applyAlignment="1">
      <alignment horizontal="left" vertical="center" wrapText="1"/>
    </xf>
    <xf numFmtId="38" fontId="6" fillId="2" borderId="20" xfId="1" applyFont="1" applyFill="1" applyBorder="1" applyAlignment="1">
      <alignment horizontal="left" vertical="center" wrapText="1"/>
    </xf>
    <xf numFmtId="38" fontId="6" fillId="2" borderId="19" xfId="1" applyFont="1" applyFill="1" applyBorder="1" applyAlignment="1">
      <alignment horizontal="left" vertical="center" wrapText="1"/>
    </xf>
    <xf numFmtId="38" fontId="5" fillId="0" borderId="0" xfId="1" applyFont="1" applyFill="1" applyAlignment="1">
      <alignment horizontal="distributed" vertical="center"/>
    </xf>
    <xf numFmtId="0" fontId="0" fillId="0" borderId="0" xfId="0" applyFill="1" applyAlignment="1">
      <alignment horizontal="distributed" vertical="center"/>
    </xf>
    <xf numFmtId="38" fontId="6" fillId="0" borderId="4" xfId="1" applyFont="1" applyFill="1" applyBorder="1" applyAlignment="1">
      <alignment horizontal="center" vertical="center"/>
    </xf>
    <xf numFmtId="38" fontId="6" fillId="0" borderId="5" xfId="1" applyFont="1" applyFill="1" applyBorder="1" applyAlignment="1">
      <alignment horizontal="center" vertical="center"/>
    </xf>
    <xf numFmtId="38" fontId="6" fillId="0" borderId="8" xfId="1" applyFont="1" applyFill="1" applyBorder="1" applyAlignment="1">
      <alignment horizontal="center" vertical="center"/>
    </xf>
    <xf numFmtId="38" fontId="6" fillId="0" borderId="11" xfId="1" applyFont="1" applyFill="1" applyBorder="1" applyAlignment="1">
      <alignment horizontal="center" vertical="center"/>
    </xf>
    <xf numFmtId="38" fontId="6" fillId="0" borderId="12" xfId="1" applyFont="1" applyFill="1" applyBorder="1" applyAlignment="1">
      <alignment horizontal="center" vertical="center"/>
    </xf>
  </cellXfs>
  <cellStyles count="64">
    <cellStyle name="20% - アクセント 1" xfId="19" builtinId="30" customBuiltin="1"/>
    <cellStyle name="20% - アクセント 1 2" xfId="46" xr:uid="{00000000-0005-0000-0000-000031000000}"/>
    <cellStyle name="20% - アクセント 2" xfId="23" builtinId="34" customBuiltin="1"/>
    <cellStyle name="20% - アクセント 2 2" xfId="49" xr:uid="{00000000-0005-0000-0000-000032000000}"/>
    <cellStyle name="20% - アクセント 3" xfId="27" builtinId="38" customBuiltin="1"/>
    <cellStyle name="20% - アクセント 3 2" xfId="52" xr:uid="{00000000-0005-0000-0000-000033000000}"/>
    <cellStyle name="20% - アクセント 4" xfId="31" builtinId="42" customBuiltin="1"/>
    <cellStyle name="20% - アクセント 4 2" xfId="55" xr:uid="{00000000-0005-0000-0000-000034000000}"/>
    <cellStyle name="20% - アクセント 5" xfId="35" builtinId="46" customBuiltin="1"/>
    <cellStyle name="20% - アクセント 5 2" xfId="58" xr:uid="{00000000-0005-0000-0000-000035000000}"/>
    <cellStyle name="20% - アクセント 6" xfId="39" builtinId="50" customBuiltin="1"/>
    <cellStyle name="20% - アクセント 6 2" xfId="61" xr:uid="{00000000-0005-0000-0000-000036000000}"/>
    <cellStyle name="40% - アクセント 1" xfId="20" builtinId="31" customBuiltin="1"/>
    <cellStyle name="40% - アクセント 1 2" xfId="47" xr:uid="{00000000-0005-0000-0000-000037000000}"/>
    <cellStyle name="40% - アクセント 2" xfId="24" builtinId="35" customBuiltin="1"/>
    <cellStyle name="40% - アクセント 2 2" xfId="50" xr:uid="{00000000-0005-0000-0000-000038000000}"/>
    <cellStyle name="40% - アクセント 3" xfId="28" builtinId="39" customBuiltin="1"/>
    <cellStyle name="40% - アクセント 3 2" xfId="53" xr:uid="{00000000-0005-0000-0000-000039000000}"/>
    <cellStyle name="40% - アクセント 4" xfId="32" builtinId="43" customBuiltin="1"/>
    <cellStyle name="40% - アクセント 4 2" xfId="56" xr:uid="{00000000-0005-0000-0000-00003A000000}"/>
    <cellStyle name="40% - アクセント 5" xfId="36" builtinId="47" customBuiltin="1"/>
    <cellStyle name="40% - アクセント 5 2" xfId="59" xr:uid="{00000000-0005-0000-0000-00003B000000}"/>
    <cellStyle name="40% - アクセント 6" xfId="40" builtinId="51" customBuiltin="1"/>
    <cellStyle name="40% - アクセント 6 2" xfId="62" xr:uid="{00000000-0005-0000-0000-00003C000000}"/>
    <cellStyle name="60% - アクセント 1" xfId="21" builtinId="32" customBuiltin="1"/>
    <cellStyle name="60% - アクセント 1 2" xfId="48" xr:uid="{00000000-0005-0000-0000-00003D000000}"/>
    <cellStyle name="60% - アクセント 2" xfId="25" builtinId="36" customBuiltin="1"/>
    <cellStyle name="60% - アクセント 2 2" xfId="51" xr:uid="{00000000-0005-0000-0000-00003E000000}"/>
    <cellStyle name="60% - アクセント 3" xfId="29" builtinId="40" customBuiltin="1"/>
    <cellStyle name="60% - アクセント 3 2" xfId="54" xr:uid="{00000000-0005-0000-0000-00003F000000}"/>
    <cellStyle name="60% - アクセント 4" xfId="33" builtinId="44" customBuiltin="1"/>
    <cellStyle name="60% - アクセント 4 2" xfId="57" xr:uid="{00000000-0005-0000-0000-000040000000}"/>
    <cellStyle name="60% - アクセント 5" xfId="37" builtinId="48" customBuiltin="1"/>
    <cellStyle name="60% - アクセント 5 2" xfId="60" xr:uid="{00000000-0005-0000-0000-000041000000}"/>
    <cellStyle name="60% - アクセント 6" xfId="41" builtinId="52" customBuiltin="1"/>
    <cellStyle name="60% - アクセント 6 2" xfId="63" xr:uid="{00000000-0005-0000-0000-000042000000}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 2" xfId="43" xr:uid="{00000000-0005-0000-0000-00002F000000}"/>
    <cellStyle name="メモ 3" xfId="45" xr:uid="{00000000-0005-0000-0000-000043000000}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7" builtinId="25" customBuiltin="1"/>
    <cellStyle name="出力" xfId="11" builtinId="21" customBuiltin="1"/>
    <cellStyle name="説明文" xfId="16" builtinId="53" customBuiltin="1"/>
    <cellStyle name="入力" xfId="10" builtinId="20" customBuiltin="1"/>
    <cellStyle name="標準" xfId="0" builtinId="0"/>
    <cellStyle name="標準 2" xfId="42" xr:uid="{00000000-0005-0000-0000-000030000000}"/>
    <cellStyle name="標準 3" xfId="44" xr:uid="{00000000-0005-0000-0000-000044000000}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295275</xdr:colOff>
      <xdr:row>2</xdr:row>
      <xdr:rowOff>0</xdr:rowOff>
    </xdr:from>
    <xdr:to>
      <xdr:col>41</xdr:col>
      <xdr:colOff>200025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30E831C-7339-4F15-AAE7-617E7A105A7B}"/>
            </a:ext>
          </a:extLst>
        </xdr:cNvPr>
        <xdr:cNvSpPr>
          <a:spLocks noChangeShapeType="1"/>
        </xdr:cNvSpPr>
      </xdr:nvSpPr>
      <xdr:spPr bwMode="auto">
        <a:xfrm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276225</xdr:colOff>
      <xdr:row>2</xdr:row>
      <xdr:rowOff>0</xdr:rowOff>
    </xdr:from>
    <xdr:to>
      <xdr:col>42</xdr:col>
      <xdr:colOff>0</xdr:colOff>
      <xdr:row>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539E7CC4-CA6C-4C79-A0A2-53F53BBB13E9}"/>
            </a:ext>
          </a:extLst>
        </xdr:cNvPr>
        <xdr:cNvSpPr>
          <a:spLocks noChangeShapeType="1"/>
        </xdr:cNvSpPr>
      </xdr:nvSpPr>
      <xdr:spPr bwMode="auto">
        <a:xfrm flipH="1"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295275</xdr:colOff>
      <xdr:row>2</xdr:row>
      <xdr:rowOff>0</xdr:rowOff>
    </xdr:from>
    <xdr:to>
      <xdr:col>41</xdr:col>
      <xdr:colOff>200025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FE01334-EEDF-4337-B8E8-7DA52CA5EA83}"/>
            </a:ext>
          </a:extLst>
        </xdr:cNvPr>
        <xdr:cNvSpPr>
          <a:spLocks noChangeShapeType="1"/>
        </xdr:cNvSpPr>
      </xdr:nvSpPr>
      <xdr:spPr bwMode="auto">
        <a:xfrm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276225</xdr:colOff>
      <xdr:row>2</xdr:row>
      <xdr:rowOff>0</xdr:rowOff>
    </xdr:from>
    <xdr:to>
      <xdr:col>42</xdr:col>
      <xdr:colOff>0</xdr:colOff>
      <xdr:row>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28AFEE28-8E19-4897-A6A2-896BAAF16A12}"/>
            </a:ext>
          </a:extLst>
        </xdr:cNvPr>
        <xdr:cNvSpPr>
          <a:spLocks noChangeShapeType="1"/>
        </xdr:cNvSpPr>
      </xdr:nvSpPr>
      <xdr:spPr bwMode="auto">
        <a:xfrm flipH="1">
          <a:off x="4572000" y="52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EB7DD-DA6A-4807-827E-54747546AC68}">
  <sheetPr>
    <pageSetUpPr fitToPage="1"/>
  </sheetPr>
  <dimension ref="A1:BB69"/>
  <sheetViews>
    <sheetView view="pageBreakPreview" topLeftCell="AJ1" zoomScaleNormal="55" zoomScaleSheetLayoutView="100" workbookViewId="0">
      <selection activeCell="AJ1" sqref="AJ1:AQ1"/>
    </sheetView>
  </sheetViews>
  <sheetFormatPr defaultRowHeight="13.5" x14ac:dyDescent="0.15"/>
  <cols>
    <col min="1" max="12" width="0" style="1" hidden="1" customWidth="1"/>
    <col min="13" max="14" width="15.375" style="1" hidden="1" customWidth="1"/>
    <col min="15" max="15" width="11.875" style="1" hidden="1" customWidth="1"/>
    <col min="16" max="16" width="19.375" style="1" hidden="1" customWidth="1"/>
    <col min="17" max="17" width="9.875" style="46" hidden="1" customWidth="1"/>
    <col min="18" max="18" width="7.125" style="46" hidden="1" customWidth="1"/>
    <col min="19" max="19" width="9.875" style="46" hidden="1" customWidth="1"/>
    <col min="20" max="20" width="7.125" style="46" hidden="1" customWidth="1"/>
    <col min="21" max="22" width="15.125" style="1" hidden="1" customWidth="1"/>
    <col min="23" max="23" width="13" style="1" hidden="1" customWidth="1"/>
    <col min="24" max="24" width="11" style="46" hidden="1" customWidth="1"/>
    <col min="25" max="26" width="19.25" style="1" hidden="1" customWidth="1"/>
    <col min="27" max="27" width="15.125" style="46" hidden="1" customWidth="1"/>
    <col min="28" max="29" width="19.25" style="1" hidden="1" customWidth="1"/>
    <col min="30" max="30" width="15.125" style="46" hidden="1" customWidth="1"/>
    <col min="31" max="32" width="19.25" style="46" hidden="1" customWidth="1"/>
    <col min="33" max="33" width="15.125" style="46" hidden="1" customWidth="1"/>
    <col min="34" max="35" width="9.25" style="10" hidden="1" customWidth="1"/>
    <col min="36" max="36" width="19.625" style="11" customWidth="1"/>
    <col min="37" max="40" width="8.125" style="11" customWidth="1"/>
    <col min="41" max="41" width="5.25" style="11" customWidth="1"/>
    <col min="42" max="42" width="2.625" style="11" customWidth="1"/>
    <col min="43" max="43" width="16.625" style="11" customWidth="1"/>
    <col min="44" max="47" width="8.125" style="11" customWidth="1"/>
    <col min="48" max="48" width="6.125" style="11" customWidth="1"/>
    <col min="49" max="49" width="9" style="11" customWidth="1"/>
    <col min="50" max="16384" width="9" style="11"/>
  </cols>
  <sheetData>
    <row r="1" spans="1:54" ht="24" customHeight="1" x14ac:dyDescent="0.15">
      <c r="A1" s="1" t="s">
        <v>122</v>
      </c>
      <c r="B1" s="1" t="s">
        <v>123</v>
      </c>
      <c r="C1" s="1" t="s">
        <v>124</v>
      </c>
      <c r="D1" s="1" t="s">
        <v>125</v>
      </c>
      <c r="E1" s="1" t="s">
        <v>126</v>
      </c>
      <c r="F1" s="1" t="s">
        <v>127</v>
      </c>
      <c r="G1" s="1" t="s">
        <v>128</v>
      </c>
      <c r="H1" s="1" t="s">
        <v>129</v>
      </c>
      <c r="I1" s="1" t="s">
        <v>130</v>
      </c>
      <c r="J1" s="1" t="s">
        <v>131</v>
      </c>
      <c r="K1" s="1" t="s">
        <v>132</v>
      </c>
      <c r="L1" s="1" t="s">
        <v>133</v>
      </c>
      <c r="M1" s="1" t="s">
        <v>134</v>
      </c>
      <c r="N1" s="1" t="s">
        <v>135</v>
      </c>
      <c r="O1" s="46" t="s">
        <v>0</v>
      </c>
      <c r="P1" s="46" t="s">
        <v>1</v>
      </c>
      <c r="U1" s="46" t="s">
        <v>2</v>
      </c>
      <c r="V1" s="46" t="s">
        <v>3</v>
      </c>
      <c r="W1" s="46" t="s">
        <v>4</v>
      </c>
      <c r="X1" s="46" t="s">
        <v>5</v>
      </c>
      <c r="Y1" s="46" t="s">
        <v>6</v>
      </c>
      <c r="Z1" s="46" t="s">
        <v>7</v>
      </c>
      <c r="AA1" s="46" t="s">
        <v>8</v>
      </c>
      <c r="AB1" s="46" t="s">
        <v>9</v>
      </c>
      <c r="AC1" s="46" t="s">
        <v>10</v>
      </c>
      <c r="AD1" s="46" t="s">
        <v>11</v>
      </c>
      <c r="AE1" s="46" t="s">
        <v>12</v>
      </c>
      <c r="AF1" s="46" t="s">
        <v>13</v>
      </c>
      <c r="AG1" s="46" t="s">
        <v>14</v>
      </c>
      <c r="AJ1" s="60" t="s">
        <v>138</v>
      </c>
      <c r="AK1" s="61"/>
      <c r="AL1" s="61"/>
      <c r="AM1" s="61"/>
      <c r="AN1" s="61"/>
      <c r="AO1" s="61"/>
      <c r="AP1" s="61"/>
      <c r="AQ1" s="61"/>
    </row>
    <row r="2" spans="1:54" ht="17.25" customHeight="1" thickBot="1" x14ac:dyDescent="0.2">
      <c r="A2" s="1">
        <v>28301</v>
      </c>
      <c r="B2" s="1" t="s">
        <v>136</v>
      </c>
      <c r="C2" s="1">
        <v>1</v>
      </c>
      <c r="D2" s="1" t="s">
        <v>15</v>
      </c>
      <c r="E2" s="1">
        <v>131</v>
      </c>
      <c r="F2" s="1">
        <v>3</v>
      </c>
      <c r="G2" s="1">
        <v>0</v>
      </c>
      <c r="H2" s="1">
        <v>139</v>
      </c>
      <c r="I2" s="1">
        <v>2</v>
      </c>
      <c r="J2" s="1">
        <v>164</v>
      </c>
      <c r="K2" s="1">
        <v>2</v>
      </c>
      <c r="L2" s="1" t="s">
        <v>137</v>
      </c>
      <c r="M2" s="48">
        <v>46142</v>
      </c>
      <c r="N2" s="48">
        <v>46155</v>
      </c>
      <c r="O2" s="46">
        <f>C2</f>
        <v>1</v>
      </c>
      <c r="P2" s="46" t="str">
        <f>D2</f>
        <v>原</v>
      </c>
      <c r="U2" s="46">
        <f>E2</f>
        <v>131</v>
      </c>
      <c r="V2" s="46">
        <f t="shared" ref="V2:W17" si="0">F2</f>
        <v>3</v>
      </c>
      <c r="W2" s="46">
        <f t="shared" si="0"/>
        <v>0</v>
      </c>
      <c r="X2" s="46">
        <f>SUM(U2:W2)</f>
        <v>134</v>
      </c>
      <c r="Y2" s="46">
        <f>H2</f>
        <v>139</v>
      </c>
      <c r="Z2" s="46">
        <f>I2</f>
        <v>2</v>
      </c>
      <c r="AA2" s="46">
        <f>SUM(Y2:Z2)</f>
        <v>141</v>
      </c>
      <c r="AB2" s="46">
        <f>J2</f>
        <v>164</v>
      </c>
      <c r="AC2" s="46">
        <f>K2</f>
        <v>2</v>
      </c>
      <c r="AD2" s="46">
        <f>SUM(AB2:AC2)</f>
        <v>166</v>
      </c>
      <c r="AE2" s="46">
        <f>Y2+AB2</f>
        <v>303</v>
      </c>
      <c r="AF2" s="46">
        <f>Z2+AC2</f>
        <v>4</v>
      </c>
      <c r="AG2" s="46">
        <f>AE2+AF2</f>
        <v>307</v>
      </c>
      <c r="AJ2" s="12"/>
      <c r="AK2" s="13"/>
      <c r="AL2" s="13"/>
      <c r="AM2" s="13"/>
      <c r="AN2" s="13"/>
      <c r="AQ2" s="14"/>
      <c r="AR2" s="14"/>
      <c r="AS2" s="14"/>
      <c r="AT2" s="14"/>
      <c r="AU2" s="14"/>
      <c r="AW2" s="15"/>
      <c r="AX2" s="15"/>
      <c r="AY2" s="15"/>
      <c r="AZ2" s="15"/>
      <c r="BA2" s="15"/>
      <c r="BB2" s="15"/>
    </row>
    <row r="3" spans="1:54" ht="17.25" customHeight="1" x14ac:dyDescent="0.15">
      <c r="A3" s="1">
        <v>28301</v>
      </c>
      <c r="B3" s="1" t="s">
        <v>136</v>
      </c>
      <c r="C3" s="1">
        <v>2</v>
      </c>
      <c r="D3" s="1" t="s">
        <v>16</v>
      </c>
      <c r="E3" s="1">
        <v>30</v>
      </c>
      <c r="F3" s="1">
        <v>0</v>
      </c>
      <c r="G3" s="1">
        <v>0</v>
      </c>
      <c r="H3" s="1">
        <v>31</v>
      </c>
      <c r="I3" s="1">
        <v>0</v>
      </c>
      <c r="J3" s="1">
        <v>39</v>
      </c>
      <c r="K3" s="1">
        <v>0</v>
      </c>
      <c r="L3" s="1" t="s">
        <v>137</v>
      </c>
      <c r="M3" s="48">
        <v>46142</v>
      </c>
      <c r="N3" s="48">
        <v>46155</v>
      </c>
      <c r="O3" s="46">
        <f t="shared" ref="O3:P65" si="1">C3</f>
        <v>2</v>
      </c>
      <c r="P3" s="46" t="str">
        <f t="shared" si="1"/>
        <v>内馬場</v>
      </c>
      <c r="U3" s="46">
        <f t="shared" ref="U3:W65" si="2">E3</f>
        <v>30</v>
      </c>
      <c r="V3" s="46">
        <f t="shared" si="0"/>
        <v>0</v>
      </c>
      <c r="W3" s="46">
        <f t="shared" si="0"/>
        <v>0</v>
      </c>
      <c r="X3" s="46">
        <f t="shared" ref="X3:X64" si="3">SUM(U3:W3)</f>
        <v>30</v>
      </c>
      <c r="Y3" s="46">
        <f t="shared" ref="Y3:Z24" si="4">H3</f>
        <v>31</v>
      </c>
      <c r="Z3" s="46">
        <f t="shared" si="4"/>
        <v>0</v>
      </c>
      <c r="AA3" s="46">
        <f t="shared" ref="AA3:AA64" si="5">SUM(Y3:Z3)</f>
        <v>31</v>
      </c>
      <c r="AB3" s="46">
        <f t="shared" ref="AB3:AC4" si="6">J3</f>
        <v>39</v>
      </c>
      <c r="AC3" s="46">
        <f t="shared" si="6"/>
        <v>0</v>
      </c>
      <c r="AD3" s="46">
        <f t="shared" ref="AD3:AD64" si="7">SUM(AB3:AC3)</f>
        <v>39</v>
      </c>
      <c r="AE3" s="46">
        <f t="shared" ref="AE3:AF64" si="8">Y3+AB3</f>
        <v>70</v>
      </c>
      <c r="AF3" s="46">
        <f t="shared" si="8"/>
        <v>0</v>
      </c>
      <c r="AG3" s="46">
        <f t="shared" ref="AG3:AG65" si="9">AE3+AF3</f>
        <v>70</v>
      </c>
      <c r="AJ3" s="44" t="s">
        <v>17</v>
      </c>
      <c r="AK3" s="44" t="s">
        <v>18</v>
      </c>
      <c r="AL3" s="44" t="s">
        <v>19</v>
      </c>
      <c r="AM3" s="44" t="s">
        <v>20</v>
      </c>
      <c r="AN3" s="44" t="s">
        <v>21</v>
      </c>
      <c r="AO3" s="16"/>
      <c r="AP3" s="62" t="s">
        <v>22</v>
      </c>
      <c r="AQ3" s="63"/>
      <c r="AR3" s="17" t="s">
        <v>18</v>
      </c>
      <c r="AS3" s="17" t="s">
        <v>23</v>
      </c>
      <c r="AT3" s="17" t="s">
        <v>20</v>
      </c>
      <c r="AU3" s="18" t="s">
        <v>21</v>
      </c>
      <c r="AW3" s="15"/>
      <c r="AX3" s="15"/>
      <c r="AY3" s="15"/>
      <c r="AZ3" s="15"/>
      <c r="BA3" s="15"/>
      <c r="BB3" s="15"/>
    </row>
    <row r="4" spans="1:54" ht="17.25" customHeight="1" x14ac:dyDescent="0.15">
      <c r="A4" s="1">
        <v>28301</v>
      </c>
      <c r="B4" s="1" t="s">
        <v>136</v>
      </c>
      <c r="C4" s="1">
        <v>3</v>
      </c>
      <c r="D4" s="1" t="s">
        <v>24</v>
      </c>
      <c r="E4" s="1">
        <v>23</v>
      </c>
      <c r="F4" s="1">
        <v>0</v>
      </c>
      <c r="G4" s="1">
        <v>1</v>
      </c>
      <c r="H4" s="1">
        <v>21</v>
      </c>
      <c r="I4" s="1">
        <v>0</v>
      </c>
      <c r="J4" s="1">
        <v>22</v>
      </c>
      <c r="K4" s="1">
        <v>1</v>
      </c>
      <c r="L4" s="1" t="s">
        <v>137</v>
      </c>
      <c r="M4" s="48">
        <v>46142</v>
      </c>
      <c r="N4" s="48">
        <v>46155</v>
      </c>
      <c r="O4" s="46">
        <f t="shared" si="1"/>
        <v>3</v>
      </c>
      <c r="P4" s="46" t="str">
        <f t="shared" si="1"/>
        <v>民田</v>
      </c>
      <c r="U4" s="46">
        <f t="shared" si="2"/>
        <v>23</v>
      </c>
      <c r="V4" s="46">
        <f t="shared" si="0"/>
        <v>0</v>
      </c>
      <c r="W4" s="46">
        <f t="shared" si="0"/>
        <v>1</v>
      </c>
      <c r="X4" s="46">
        <f t="shared" si="3"/>
        <v>24</v>
      </c>
      <c r="Y4" s="46">
        <f t="shared" si="4"/>
        <v>21</v>
      </c>
      <c r="Z4" s="46">
        <f t="shared" si="4"/>
        <v>0</v>
      </c>
      <c r="AA4" s="46">
        <f t="shared" si="5"/>
        <v>21</v>
      </c>
      <c r="AB4" s="46">
        <f t="shared" si="6"/>
        <v>22</v>
      </c>
      <c r="AC4" s="46">
        <f t="shared" si="6"/>
        <v>1</v>
      </c>
      <c r="AD4" s="46">
        <f t="shared" si="7"/>
        <v>23</v>
      </c>
      <c r="AE4" s="46">
        <f t="shared" si="8"/>
        <v>43</v>
      </c>
      <c r="AF4" s="46">
        <f t="shared" si="8"/>
        <v>1</v>
      </c>
      <c r="AG4" s="46">
        <f t="shared" si="9"/>
        <v>44</v>
      </c>
      <c r="AJ4" s="44" t="s">
        <v>15</v>
      </c>
      <c r="AK4" s="19">
        <f t="shared" ref="AK4:AK21" si="10">VLOOKUP($O2,$O$2:$AG$65,10,FALSE)</f>
        <v>134</v>
      </c>
      <c r="AL4" s="19">
        <f t="shared" ref="AL4:AL21" si="11">VLOOKUP($O2,$O$2:$AG$65,13,FALSE)</f>
        <v>141</v>
      </c>
      <c r="AM4" s="19">
        <f t="shared" ref="AM4:AM21" si="12">VLOOKUP($O2,$O$2:$AG$65,16,FALSE)</f>
        <v>166</v>
      </c>
      <c r="AN4" s="19">
        <f t="shared" ref="AN4:AN52" si="13">AM4+AL4</f>
        <v>307</v>
      </c>
      <c r="AO4" s="16"/>
      <c r="AP4" s="64" t="s">
        <v>25</v>
      </c>
      <c r="AQ4" s="52"/>
      <c r="AR4" s="4" t="s">
        <v>37</v>
      </c>
      <c r="AS4" s="19">
        <f>SUM(Y2:Y65)</f>
        <v>13182</v>
      </c>
      <c r="AT4" s="19">
        <f>SUM(AB2:AB65)</f>
        <v>14549</v>
      </c>
      <c r="AU4" s="20">
        <f>AS4+AT4</f>
        <v>27731</v>
      </c>
      <c r="AW4" s="15"/>
      <c r="AX4" s="15"/>
      <c r="AY4" s="15"/>
      <c r="AZ4" s="15"/>
      <c r="BA4" s="15"/>
      <c r="BB4" s="15"/>
    </row>
    <row r="5" spans="1:54" ht="17.25" customHeight="1" x14ac:dyDescent="0.15">
      <c r="A5" s="1">
        <v>28301</v>
      </c>
      <c r="B5" s="1" t="s">
        <v>136</v>
      </c>
      <c r="C5" s="1">
        <v>4</v>
      </c>
      <c r="D5" s="1" t="s">
        <v>26</v>
      </c>
      <c r="E5" s="1">
        <v>55</v>
      </c>
      <c r="F5" s="1">
        <v>0</v>
      </c>
      <c r="G5" s="1">
        <v>1</v>
      </c>
      <c r="H5" s="1">
        <v>45</v>
      </c>
      <c r="I5" s="1">
        <v>0</v>
      </c>
      <c r="J5" s="1">
        <v>58</v>
      </c>
      <c r="K5" s="1">
        <v>1</v>
      </c>
      <c r="L5" s="1" t="s">
        <v>137</v>
      </c>
      <c r="M5" s="48">
        <v>46142</v>
      </c>
      <c r="N5" s="48">
        <v>46155</v>
      </c>
      <c r="O5" s="46">
        <f t="shared" si="1"/>
        <v>4</v>
      </c>
      <c r="P5" s="46" t="str">
        <f t="shared" si="1"/>
        <v>上阿古谷</v>
      </c>
      <c r="U5" s="46">
        <f t="shared" si="2"/>
        <v>55</v>
      </c>
      <c r="V5" s="46">
        <f t="shared" si="0"/>
        <v>0</v>
      </c>
      <c r="W5" s="46">
        <f t="shared" si="0"/>
        <v>1</v>
      </c>
      <c r="X5" s="46">
        <f t="shared" si="3"/>
        <v>56</v>
      </c>
      <c r="Y5" s="46">
        <f t="shared" si="4"/>
        <v>45</v>
      </c>
      <c r="Z5" s="46">
        <f t="shared" si="4"/>
        <v>0</v>
      </c>
      <c r="AA5" s="46">
        <f t="shared" si="5"/>
        <v>45</v>
      </c>
      <c r="AB5" s="46">
        <f>J5</f>
        <v>58</v>
      </c>
      <c r="AC5" s="46">
        <f>K5</f>
        <v>1</v>
      </c>
      <c r="AD5" s="46">
        <f t="shared" si="7"/>
        <v>59</v>
      </c>
      <c r="AE5" s="46">
        <f t="shared" si="8"/>
        <v>103</v>
      </c>
      <c r="AF5" s="46">
        <f t="shared" si="8"/>
        <v>1</v>
      </c>
      <c r="AG5" s="46">
        <f t="shared" si="9"/>
        <v>104</v>
      </c>
      <c r="AJ5" s="44" t="s">
        <v>16</v>
      </c>
      <c r="AK5" s="19">
        <f t="shared" si="10"/>
        <v>30</v>
      </c>
      <c r="AL5" s="19">
        <f t="shared" si="11"/>
        <v>31</v>
      </c>
      <c r="AM5" s="19">
        <f t="shared" si="12"/>
        <v>39</v>
      </c>
      <c r="AN5" s="19">
        <f t="shared" si="13"/>
        <v>70</v>
      </c>
      <c r="AO5" s="16"/>
      <c r="AP5" s="64" t="s">
        <v>27</v>
      </c>
      <c r="AQ5" s="52"/>
      <c r="AR5" s="4" t="s">
        <v>37</v>
      </c>
      <c r="AS5" s="19">
        <f>SUM(Z2:Z65)</f>
        <v>103</v>
      </c>
      <c r="AT5" s="19">
        <f>SUM(AC2:AC65)</f>
        <v>130</v>
      </c>
      <c r="AU5" s="20">
        <f>AS5+AT5</f>
        <v>233</v>
      </c>
      <c r="AW5" s="15"/>
      <c r="AX5" s="15"/>
      <c r="AY5" s="15"/>
      <c r="AZ5" s="15"/>
      <c r="BA5" s="15"/>
      <c r="BB5" s="15"/>
    </row>
    <row r="6" spans="1:54" ht="17.25" customHeight="1" thickBot="1" x14ac:dyDescent="0.2">
      <c r="A6" s="1">
        <v>28301</v>
      </c>
      <c r="B6" s="1" t="s">
        <v>136</v>
      </c>
      <c r="C6" s="1">
        <v>5</v>
      </c>
      <c r="D6" s="1" t="s">
        <v>28</v>
      </c>
      <c r="E6" s="1">
        <v>36</v>
      </c>
      <c r="F6" s="1">
        <v>0</v>
      </c>
      <c r="G6" s="1">
        <v>0</v>
      </c>
      <c r="H6" s="1">
        <v>31</v>
      </c>
      <c r="I6" s="1">
        <v>0</v>
      </c>
      <c r="J6" s="1">
        <v>31</v>
      </c>
      <c r="K6" s="1">
        <v>0</v>
      </c>
      <c r="L6" s="1" t="s">
        <v>137</v>
      </c>
      <c r="M6" s="48">
        <v>46142</v>
      </c>
      <c r="N6" s="48">
        <v>46155</v>
      </c>
      <c r="O6" s="46">
        <f t="shared" si="1"/>
        <v>5</v>
      </c>
      <c r="P6" s="46" t="str">
        <f t="shared" si="1"/>
        <v>下阿古谷</v>
      </c>
      <c r="U6" s="46">
        <f t="shared" si="2"/>
        <v>36</v>
      </c>
      <c r="V6" s="46">
        <f t="shared" si="0"/>
        <v>0</v>
      </c>
      <c r="W6" s="46">
        <f t="shared" si="0"/>
        <v>0</v>
      </c>
      <c r="X6" s="46">
        <f t="shared" si="3"/>
        <v>36</v>
      </c>
      <c r="Y6" s="46">
        <f t="shared" si="4"/>
        <v>31</v>
      </c>
      <c r="Z6" s="46">
        <f t="shared" si="4"/>
        <v>0</v>
      </c>
      <c r="AA6" s="46">
        <f t="shared" si="5"/>
        <v>31</v>
      </c>
      <c r="AB6" s="46">
        <f t="shared" ref="AB6:AC21" si="14">J6</f>
        <v>31</v>
      </c>
      <c r="AC6" s="46">
        <f t="shared" si="14"/>
        <v>0</v>
      </c>
      <c r="AD6" s="46">
        <f t="shared" si="7"/>
        <v>31</v>
      </c>
      <c r="AE6" s="46">
        <f t="shared" si="8"/>
        <v>62</v>
      </c>
      <c r="AF6" s="46">
        <f t="shared" si="8"/>
        <v>0</v>
      </c>
      <c r="AG6" s="46">
        <f t="shared" si="9"/>
        <v>62</v>
      </c>
      <c r="AJ6" s="44" t="s">
        <v>24</v>
      </c>
      <c r="AK6" s="19">
        <f t="shared" si="10"/>
        <v>24</v>
      </c>
      <c r="AL6" s="19">
        <f t="shared" si="11"/>
        <v>21</v>
      </c>
      <c r="AM6" s="19">
        <f t="shared" si="12"/>
        <v>23</v>
      </c>
      <c r="AN6" s="19">
        <f t="shared" si="13"/>
        <v>44</v>
      </c>
      <c r="AO6" s="16"/>
      <c r="AP6" s="65" t="s">
        <v>29</v>
      </c>
      <c r="AQ6" s="66"/>
      <c r="AR6" s="21">
        <f>SUM(X2:X65)</f>
        <v>12464</v>
      </c>
      <c r="AS6" s="21">
        <f>SUM(AS4:AS5)</f>
        <v>13285</v>
      </c>
      <c r="AT6" s="19">
        <f>SUM(AT4:AT5)</f>
        <v>14679</v>
      </c>
      <c r="AU6" s="22">
        <f>SUM(AU4:AU5)</f>
        <v>27964</v>
      </c>
      <c r="AW6" s="15"/>
      <c r="AX6" s="15"/>
      <c r="AY6" s="15"/>
      <c r="AZ6" s="15"/>
      <c r="BA6" s="15"/>
      <c r="BB6" s="15"/>
    </row>
    <row r="7" spans="1:54" ht="17.25" customHeight="1" thickBot="1" x14ac:dyDescent="0.2">
      <c r="A7" s="1">
        <v>28301</v>
      </c>
      <c r="B7" s="1" t="s">
        <v>136</v>
      </c>
      <c r="C7" s="1">
        <v>6</v>
      </c>
      <c r="D7" s="1" t="s">
        <v>30</v>
      </c>
      <c r="E7" s="1">
        <v>63</v>
      </c>
      <c r="F7" s="1">
        <v>0</v>
      </c>
      <c r="G7" s="1">
        <v>0</v>
      </c>
      <c r="H7" s="1">
        <v>64</v>
      </c>
      <c r="I7" s="1">
        <v>0</v>
      </c>
      <c r="J7" s="1">
        <v>75</v>
      </c>
      <c r="K7" s="1">
        <v>0</v>
      </c>
      <c r="L7" s="1" t="s">
        <v>137</v>
      </c>
      <c r="M7" s="48">
        <v>46142</v>
      </c>
      <c r="N7" s="48">
        <v>46155</v>
      </c>
      <c r="O7" s="46">
        <f t="shared" si="1"/>
        <v>6</v>
      </c>
      <c r="P7" s="46" t="str">
        <f t="shared" si="1"/>
        <v>北田原</v>
      </c>
      <c r="U7" s="46">
        <f t="shared" si="2"/>
        <v>63</v>
      </c>
      <c r="V7" s="46">
        <f t="shared" si="0"/>
        <v>0</v>
      </c>
      <c r="W7" s="46">
        <f t="shared" si="0"/>
        <v>0</v>
      </c>
      <c r="X7" s="46">
        <f t="shared" si="3"/>
        <v>63</v>
      </c>
      <c r="Y7" s="46">
        <f t="shared" si="4"/>
        <v>64</v>
      </c>
      <c r="Z7" s="46">
        <f t="shared" si="4"/>
        <v>0</v>
      </c>
      <c r="AA7" s="46">
        <f t="shared" si="5"/>
        <v>64</v>
      </c>
      <c r="AB7" s="46">
        <f t="shared" si="14"/>
        <v>75</v>
      </c>
      <c r="AC7" s="46">
        <f t="shared" si="14"/>
        <v>0</v>
      </c>
      <c r="AD7" s="46">
        <f t="shared" si="7"/>
        <v>75</v>
      </c>
      <c r="AE7" s="46">
        <f t="shared" si="8"/>
        <v>139</v>
      </c>
      <c r="AF7" s="46">
        <f t="shared" si="8"/>
        <v>0</v>
      </c>
      <c r="AG7" s="46">
        <f t="shared" si="9"/>
        <v>139</v>
      </c>
      <c r="AJ7" s="44" t="s">
        <v>26</v>
      </c>
      <c r="AK7" s="19">
        <f t="shared" si="10"/>
        <v>56</v>
      </c>
      <c r="AL7" s="19">
        <f t="shared" si="11"/>
        <v>45</v>
      </c>
      <c r="AM7" s="19">
        <f t="shared" si="12"/>
        <v>59</v>
      </c>
      <c r="AN7" s="19">
        <f t="shared" si="13"/>
        <v>104</v>
      </c>
      <c r="AO7" s="16"/>
      <c r="AP7" s="55" t="s">
        <v>31</v>
      </c>
      <c r="AQ7" s="56"/>
      <c r="AR7" s="23">
        <f>AR8-AR10-AR11</f>
        <v>-5</v>
      </c>
      <c r="AS7" s="23">
        <f>AS8+AS9-AS10-AS11</f>
        <v>-17</v>
      </c>
      <c r="AT7" s="23">
        <f>AT8+AT9-AT10-AT11</f>
        <v>-13</v>
      </c>
      <c r="AU7" s="23">
        <f>AU8+AU9-AU10-AU11</f>
        <v>-30</v>
      </c>
      <c r="AW7" s="15"/>
      <c r="AX7" s="15"/>
      <c r="AY7" s="15"/>
      <c r="AZ7" s="15"/>
      <c r="BA7" s="15"/>
      <c r="BB7" s="15"/>
    </row>
    <row r="8" spans="1:54" ht="17.25" customHeight="1" thickTop="1" x14ac:dyDescent="0.15">
      <c r="A8" s="1">
        <v>28301</v>
      </c>
      <c r="B8" s="1" t="s">
        <v>136</v>
      </c>
      <c r="C8" s="1">
        <v>7</v>
      </c>
      <c r="D8" s="1" t="s">
        <v>32</v>
      </c>
      <c r="E8" s="1">
        <v>38</v>
      </c>
      <c r="F8" s="1">
        <v>0</v>
      </c>
      <c r="G8" s="1">
        <v>0</v>
      </c>
      <c r="H8" s="1">
        <v>35</v>
      </c>
      <c r="I8" s="1">
        <v>0</v>
      </c>
      <c r="J8" s="1">
        <v>39</v>
      </c>
      <c r="K8" s="1">
        <v>0</v>
      </c>
      <c r="L8" s="1" t="s">
        <v>137</v>
      </c>
      <c r="M8" s="48">
        <v>46142</v>
      </c>
      <c r="N8" s="48">
        <v>46155</v>
      </c>
      <c r="O8" s="46">
        <f t="shared" si="1"/>
        <v>7</v>
      </c>
      <c r="P8" s="46" t="str">
        <f t="shared" si="1"/>
        <v>南田原</v>
      </c>
      <c r="U8" s="46">
        <f t="shared" si="2"/>
        <v>38</v>
      </c>
      <c r="V8" s="46">
        <f t="shared" si="0"/>
        <v>0</v>
      </c>
      <c r="W8" s="46">
        <f t="shared" si="0"/>
        <v>0</v>
      </c>
      <c r="X8" s="46">
        <f t="shared" si="3"/>
        <v>38</v>
      </c>
      <c r="Y8" s="46">
        <f t="shared" si="4"/>
        <v>35</v>
      </c>
      <c r="Z8" s="46">
        <f t="shared" si="4"/>
        <v>0</v>
      </c>
      <c r="AA8" s="46">
        <f t="shared" si="5"/>
        <v>35</v>
      </c>
      <c r="AB8" s="46">
        <f t="shared" si="14"/>
        <v>39</v>
      </c>
      <c r="AC8" s="46">
        <f t="shared" si="14"/>
        <v>0</v>
      </c>
      <c r="AD8" s="46">
        <f t="shared" si="7"/>
        <v>39</v>
      </c>
      <c r="AE8" s="46">
        <f t="shared" si="8"/>
        <v>74</v>
      </c>
      <c r="AF8" s="46">
        <f t="shared" si="8"/>
        <v>0</v>
      </c>
      <c r="AG8" s="46">
        <f t="shared" si="9"/>
        <v>74</v>
      </c>
      <c r="AJ8" s="44" t="s">
        <v>28</v>
      </c>
      <c r="AK8" s="19">
        <f t="shared" si="10"/>
        <v>36</v>
      </c>
      <c r="AL8" s="19">
        <f t="shared" si="11"/>
        <v>31</v>
      </c>
      <c r="AM8" s="19">
        <f t="shared" si="12"/>
        <v>31</v>
      </c>
      <c r="AN8" s="19">
        <f t="shared" si="13"/>
        <v>62</v>
      </c>
      <c r="AO8" s="16"/>
      <c r="AP8" s="57" t="s">
        <v>33</v>
      </c>
      <c r="AQ8" s="8" t="s">
        <v>34</v>
      </c>
      <c r="AR8" s="5">
        <v>42</v>
      </c>
      <c r="AS8" s="5">
        <v>34</v>
      </c>
      <c r="AT8" s="5">
        <v>40</v>
      </c>
      <c r="AU8" s="5">
        <f>SUM(AS8:AT8)</f>
        <v>74</v>
      </c>
      <c r="AW8" s="15"/>
      <c r="AX8" s="15"/>
      <c r="AY8" s="15"/>
      <c r="AZ8" s="15"/>
      <c r="BA8" s="15"/>
      <c r="BB8" s="15"/>
    </row>
    <row r="9" spans="1:54" ht="17.25" customHeight="1" thickBot="1" x14ac:dyDescent="0.2">
      <c r="A9" s="1">
        <v>28301</v>
      </c>
      <c r="B9" s="1" t="s">
        <v>136</v>
      </c>
      <c r="C9" s="1">
        <v>8</v>
      </c>
      <c r="D9" s="1" t="s">
        <v>35</v>
      </c>
      <c r="E9" s="1">
        <v>47</v>
      </c>
      <c r="F9" s="1">
        <v>0</v>
      </c>
      <c r="G9" s="1">
        <v>1</v>
      </c>
      <c r="H9" s="1">
        <v>44</v>
      </c>
      <c r="I9" s="1">
        <v>0</v>
      </c>
      <c r="J9" s="1">
        <v>38</v>
      </c>
      <c r="K9" s="1">
        <v>1</v>
      </c>
      <c r="L9" s="1" t="s">
        <v>137</v>
      </c>
      <c r="M9" s="48">
        <v>46142</v>
      </c>
      <c r="N9" s="48">
        <v>46155</v>
      </c>
      <c r="O9" s="46">
        <f t="shared" si="1"/>
        <v>8</v>
      </c>
      <c r="P9" s="46" t="str">
        <f t="shared" si="1"/>
        <v>北野</v>
      </c>
      <c r="U9" s="46">
        <f t="shared" si="2"/>
        <v>47</v>
      </c>
      <c r="V9" s="46">
        <f t="shared" si="0"/>
        <v>0</v>
      </c>
      <c r="W9" s="46">
        <f t="shared" si="0"/>
        <v>1</v>
      </c>
      <c r="X9" s="46">
        <f t="shared" si="3"/>
        <v>48</v>
      </c>
      <c r="Y9" s="46">
        <f t="shared" si="4"/>
        <v>44</v>
      </c>
      <c r="Z9" s="46">
        <f t="shared" si="4"/>
        <v>0</v>
      </c>
      <c r="AA9" s="46">
        <f t="shared" si="5"/>
        <v>44</v>
      </c>
      <c r="AB9" s="46">
        <f t="shared" si="14"/>
        <v>38</v>
      </c>
      <c r="AC9" s="46">
        <f t="shared" si="14"/>
        <v>1</v>
      </c>
      <c r="AD9" s="46">
        <f t="shared" si="7"/>
        <v>39</v>
      </c>
      <c r="AE9" s="46">
        <f t="shared" si="8"/>
        <v>82</v>
      </c>
      <c r="AF9" s="46">
        <f t="shared" si="8"/>
        <v>1</v>
      </c>
      <c r="AG9" s="46">
        <f t="shared" si="9"/>
        <v>83</v>
      </c>
      <c r="AJ9" s="44" t="s">
        <v>30</v>
      </c>
      <c r="AK9" s="19">
        <f t="shared" si="10"/>
        <v>63</v>
      </c>
      <c r="AL9" s="19">
        <f t="shared" si="11"/>
        <v>64</v>
      </c>
      <c r="AM9" s="19">
        <f t="shared" si="12"/>
        <v>75</v>
      </c>
      <c r="AN9" s="19">
        <f t="shared" si="13"/>
        <v>139</v>
      </c>
      <c r="AO9" s="16"/>
      <c r="AP9" s="58"/>
      <c r="AQ9" s="6" t="s">
        <v>36</v>
      </c>
      <c r="AR9" s="6" t="s">
        <v>37</v>
      </c>
      <c r="AS9" s="7">
        <v>3</v>
      </c>
      <c r="AT9" s="7">
        <v>2</v>
      </c>
      <c r="AU9" s="7">
        <f>SUM(AS9:AT9)</f>
        <v>5</v>
      </c>
      <c r="AW9" s="15"/>
      <c r="AX9" s="15"/>
      <c r="AY9" s="15"/>
      <c r="AZ9" s="15"/>
      <c r="BA9" s="15"/>
      <c r="BB9" s="15"/>
    </row>
    <row r="10" spans="1:54" ht="17.25" customHeight="1" thickTop="1" x14ac:dyDescent="0.15">
      <c r="A10" s="1">
        <v>28301</v>
      </c>
      <c r="B10" s="1" t="s">
        <v>136</v>
      </c>
      <c r="C10" s="1">
        <v>9</v>
      </c>
      <c r="D10" s="1" t="s">
        <v>38</v>
      </c>
      <c r="E10" s="1">
        <v>122</v>
      </c>
      <c r="F10" s="1">
        <v>0</v>
      </c>
      <c r="G10" s="1">
        <v>1</v>
      </c>
      <c r="H10" s="1">
        <v>125</v>
      </c>
      <c r="I10" s="1">
        <v>0</v>
      </c>
      <c r="J10" s="1">
        <v>125</v>
      </c>
      <c r="K10" s="1">
        <v>1</v>
      </c>
      <c r="L10" s="1" t="s">
        <v>137</v>
      </c>
      <c r="M10" s="48">
        <v>46142</v>
      </c>
      <c r="N10" s="48">
        <v>46155</v>
      </c>
      <c r="O10" s="46">
        <f t="shared" si="1"/>
        <v>9</v>
      </c>
      <c r="P10" s="46" t="str">
        <f t="shared" si="1"/>
        <v>紫合</v>
      </c>
      <c r="U10" s="46">
        <f t="shared" si="2"/>
        <v>122</v>
      </c>
      <c r="V10" s="46">
        <f t="shared" si="0"/>
        <v>0</v>
      </c>
      <c r="W10" s="46">
        <f t="shared" si="0"/>
        <v>1</v>
      </c>
      <c r="X10" s="46">
        <f t="shared" si="3"/>
        <v>123</v>
      </c>
      <c r="Y10" s="46">
        <f t="shared" si="4"/>
        <v>125</v>
      </c>
      <c r="Z10" s="46">
        <f t="shared" si="4"/>
        <v>0</v>
      </c>
      <c r="AA10" s="46">
        <f t="shared" si="5"/>
        <v>125</v>
      </c>
      <c r="AB10" s="46">
        <f t="shared" si="14"/>
        <v>125</v>
      </c>
      <c r="AC10" s="46">
        <f t="shared" si="14"/>
        <v>1</v>
      </c>
      <c r="AD10" s="46">
        <f t="shared" si="7"/>
        <v>126</v>
      </c>
      <c r="AE10" s="46">
        <f t="shared" si="8"/>
        <v>250</v>
      </c>
      <c r="AF10" s="46">
        <f t="shared" si="8"/>
        <v>1</v>
      </c>
      <c r="AG10" s="46">
        <f t="shared" si="9"/>
        <v>251</v>
      </c>
      <c r="AJ10" s="44" t="s">
        <v>32</v>
      </c>
      <c r="AK10" s="19">
        <f t="shared" si="10"/>
        <v>38</v>
      </c>
      <c r="AL10" s="19">
        <f t="shared" si="11"/>
        <v>35</v>
      </c>
      <c r="AM10" s="19">
        <f t="shared" si="12"/>
        <v>39</v>
      </c>
      <c r="AN10" s="19">
        <f t="shared" si="13"/>
        <v>74</v>
      </c>
      <c r="AO10" s="16"/>
      <c r="AP10" s="58"/>
      <c r="AQ10" s="8" t="s">
        <v>39</v>
      </c>
      <c r="AR10" s="5">
        <v>35</v>
      </c>
      <c r="AS10" s="5">
        <v>41</v>
      </c>
      <c r="AT10" s="5">
        <v>46</v>
      </c>
      <c r="AU10" s="5">
        <f>SUM(AS10:AT10)</f>
        <v>87</v>
      </c>
      <c r="AW10" s="15"/>
      <c r="AX10" s="15"/>
      <c r="AY10" s="15"/>
      <c r="AZ10" s="15"/>
      <c r="BA10" s="15"/>
      <c r="BB10" s="15"/>
    </row>
    <row r="11" spans="1:54" ht="17.25" customHeight="1" x14ac:dyDescent="0.15">
      <c r="A11" s="1">
        <v>28301</v>
      </c>
      <c r="B11" s="1" t="s">
        <v>136</v>
      </c>
      <c r="C11" s="1">
        <v>10</v>
      </c>
      <c r="D11" s="1" t="s">
        <v>40</v>
      </c>
      <c r="E11" s="1">
        <v>97</v>
      </c>
      <c r="F11" s="1">
        <v>1</v>
      </c>
      <c r="G11" s="1">
        <v>0</v>
      </c>
      <c r="H11" s="1">
        <v>83</v>
      </c>
      <c r="I11" s="1">
        <v>0</v>
      </c>
      <c r="J11" s="1">
        <v>91</v>
      </c>
      <c r="K11" s="1">
        <v>1</v>
      </c>
      <c r="L11" s="1" t="s">
        <v>137</v>
      </c>
      <c r="M11" s="48">
        <v>46142</v>
      </c>
      <c r="N11" s="48">
        <v>46155</v>
      </c>
      <c r="O11" s="46">
        <f t="shared" si="1"/>
        <v>10</v>
      </c>
      <c r="P11" s="46" t="str">
        <f t="shared" si="1"/>
        <v>柏梨田</v>
      </c>
      <c r="U11" s="46">
        <f t="shared" si="2"/>
        <v>97</v>
      </c>
      <c r="V11" s="46">
        <f t="shared" si="0"/>
        <v>1</v>
      </c>
      <c r="W11" s="46">
        <f t="shared" si="0"/>
        <v>0</v>
      </c>
      <c r="X11" s="46">
        <f t="shared" si="3"/>
        <v>98</v>
      </c>
      <c r="Y11" s="46">
        <f t="shared" si="4"/>
        <v>83</v>
      </c>
      <c r="Z11" s="46">
        <f t="shared" si="4"/>
        <v>0</v>
      </c>
      <c r="AA11" s="46">
        <f t="shared" si="5"/>
        <v>83</v>
      </c>
      <c r="AB11" s="46">
        <f t="shared" si="14"/>
        <v>91</v>
      </c>
      <c r="AC11" s="46">
        <f t="shared" si="14"/>
        <v>1</v>
      </c>
      <c r="AD11" s="46">
        <f t="shared" si="7"/>
        <v>92</v>
      </c>
      <c r="AE11" s="46">
        <f t="shared" si="8"/>
        <v>174</v>
      </c>
      <c r="AF11" s="46">
        <f t="shared" si="8"/>
        <v>1</v>
      </c>
      <c r="AG11" s="46">
        <f t="shared" si="9"/>
        <v>175</v>
      </c>
      <c r="AJ11" s="44" t="s">
        <v>35</v>
      </c>
      <c r="AK11" s="19">
        <f t="shared" si="10"/>
        <v>48</v>
      </c>
      <c r="AL11" s="19">
        <f t="shared" si="11"/>
        <v>44</v>
      </c>
      <c r="AM11" s="19">
        <f t="shared" si="12"/>
        <v>39</v>
      </c>
      <c r="AN11" s="19">
        <f t="shared" si="13"/>
        <v>83</v>
      </c>
      <c r="AO11" s="16"/>
      <c r="AP11" s="59"/>
      <c r="AQ11" s="9" t="s">
        <v>41</v>
      </c>
      <c r="AR11" s="3">
        <v>12</v>
      </c>
      <c r="AS11" s="3">
        <v>13</v>
      </c>
      <c r="AT11" s="3">
        <v>9</v>
      </c>
      <c r="AU11" s="5">
        <f>SUM(AS11:AT11)</f>
        <v>22</v>
      </c>
      <c r="AW11" s="15"/>
      <c r="AX11" s="15"/>
      <c r="AY11" s="15"/>
      <c r="AZ11" s="15"/>
      <c r="BA11" s="15"/>
      <c r="BB11" s="15"/>
    </row>
    <row r="12" spans="1:54" ht="17.25" customHeight="1" x14ac:dyDescent="0.15">
      <c r="A12" s="1">
        <v>28301</v>
      </c>
      <c r="B12" s="1" t="s">
        <v>136</v>
      </c>
      <c r="C12" s="1">
        <v>11</v>
      </c>
      <c r="D12" s="1" t="s">
        <v>42</v>
      </c>
      <c r="E12" s="1">
        <v>49</v>
      </c>
      <c r="F12" s="1">
        <v>0</v>
      </c>
      <c r="G12" s="1">
        <v>0</v>
      </c>
      <c r="H12" s="1">
        <v>52</v>
      </c>
      <c r="I12" s="1">
        <v>0</v>
      </c>
      <c r="J12" s="1">
        <v>56</v>
      </c>
      <c r="K12" s="1">
        <v>0</v>
      </c>
      <c r="L12" s="1" t="s">
        <v>137</v>
      </c>
      <c r="M12" s="48">
        <v>46142</v>
      </c>
      <c r="N12" s="48">
        <v>46155</v>
      </c>
      <c r="O12" s="46">
        <f t="shared" si="1"/>
        <v>11</v>
      </c>
      <c r="P12" s="46" t="str">
        <f t="shared" si="1"/>
        <v>上野</v>
      </c>
      <c r="U12" s="46">
        <f t="shared" si="2"/>
        <v>49</v>
      </c>
      <c r="V12" s="46">
        <f t="shared" si="0"/>
        <v>0</v>
      </c>
      <c r="W12" s="46">
        <f t="shared" si="0"/>
        <v>0</v>
      </c>
      <c r="X12" s="46">
        <f t="shared" si="3"/>
        <v>49</v>
      </c>
      <c r="Y12" s="46">
        <f t="shared" si="4"/>
        <v>52</v>
      </c>
      <c r="Z12" s="46">
        <f t="shared" si="4"/>
        <v>0</v>
      </c>
      <c r="AA12" s="46">
        <f t="shared" si="5"/>
        <v>52</v>
      </c>
      <c r="AB12" s="46">
        <f t="shared" si="14"/>
        <v>56</v>
      </c>
      <c r="AC12" s="46">
        <f t="shared" si="14"/>
        <v>0</v>
      </c>
      <c r="AD12" s="46">
        <f t="shared" si="7"/>
        <v>56</v>
      </c>
      <c r="AE12" s="46">
        <f t="shared" si="8"/>
        <v>108</v>
      </c>
      <c r="AF12" s="46">
        <f t="shared" si="8"/>
        <v>0</v>
      </c>
      <c r="AG12" s="46">
        <f t="shared" si="9"/>
        <v>108</v>
      </c>
      <c r="AJ12" s="44" t="s">
        <v>38</v>
      </c>
      <c r="AK12" s="19">
        <f t="shared" si="10"/>
        <v>123</v>
      </c>
      <c r="AL12" s="19">
        <f t="shared" si="11"/>
        <v>125</v>
      </c>
      <c r="AM12" s="19">
        <f t="shared" si="12"/>
        <v>126</v>
      </c>
      <c r="AN12" s="19">
        <f t="shared" si="13"/>
        <v>251</v>
      </c>
      <c r="AO12" s="16"/>
      <c r="AP12" s="25"/>
      <c r="AQ12" s="26"/>
      <c r="AR12" s="27"/>
      <c r="AS12" s="27"/>
      <c r="AT12" s="27"/>
      <c r="AU12" s="27"/>
    </row>
    <row r="13" spans="1:54" ht="17.25" customHeight="1" x14ac:dyDescent="0.15">
      <c r="A13" s="1">
        <v>28301</v>
      </c>
      <c r="B13" s="1" t="s">
        <v>136</v>
      </c>
      <c r="C13" s="1">
        <v>12</v>
      </c>
      <c r="D13" s="1" t="s">
        <v>43</v>
      </c>
      <c r="E13" s="1">
        <v>100</v>
      </c>
      <c r="F13" s="1">
        <v>1</v>
      </c>
      <c r="G13" s="1">
        <v>1</v>
      </c>
      <c r="H13" s="1">
        <v>107</v>
      </c>
      <c r="I13" s="1">
        <v>2</v>
      </c>
      <c r="J13" s="1">
        <v>106</v>
      </c>
      <c r="K13" s="1">
        <v>2</v>
      </c>
      <c r="L13" s="1" t="s">
        <v>137</v>
      </c>
      <c r="M13" s="48">
        <v>46142</v>
      </c>
      <c r="N13" s="48">
        <v>46155</v>
      </c>
      <c r="O13" s="46">
        <f t="shared" si="1"/>
        <v>12</v>
      </c>
      <c r="P13" s="46" t="str">
        <f t="shared" si="1"/>
        <v>広根</v>
      </c>
      <c r="U13" s="46">
        <f t="shared" si="2"/>
        <v>100</v>
      </c>
      <c r="V13" s="46">
        <f t="shared" si="0"/>
        <v>1</v>
      </c>
      <c r="W13" s="46">
        <f t="shared" si="0"/>
        <v>1</v>
      </c>
      <c r="X13" s="46">
        <f t="shared" si="3"/>
        <v>102</v>
      </c>
      <c r="Y13" s="46">
        <f t="shared" si="4"/>
        <v>107</v>
      </c>
      <c r="Z13" s="46">
        <f t="shared" si="4"/>
        <v>2</v>
      </c>
      <c r="AA13" s="46">
        <f t="shared" si="5"/>
        <v>109</v>
      </c>
      <c r="AB13" s="46">
        <f t="shared" si="14"/>
        <v>106</v>
      </c>
      <c r="AC13" s="46">
        <f t="shared" si="14"/>
        <v>2</v>
      </c>
      <c r="AD13" s="46">
        <f t="shared" si="7"/>
        <v>108</v>
      </c>
      <c r="AE13" s="46">
        <f t="shared" si="8"/>
        <v>213</v>
      </c>
      <c r="AF13" s="46">
        <f t="shared" si="8"/>
        <v>4</v>
      </c>
      <c r="AG13" s="46">
        <f t="shared" si="9"/>
        <v>217</v>
      </c>
      <c r="AJ13" s="44" t="s">
        <v>40</v>
      </c>
      <c r="AK13" s="19">
        <f t="shared" si="10"/>
        <v>98</v>
      </c>
      <c r="AL13" s="19">
        <f t="shared" si="11"/>
        <v>83</v>
      </c>
      <c r="AM13" s="19">
        <f t="shared" si="12"/>
        <v>92</v>
      </c>
      <c r="AN13" s="19">
        <f t="shared" si="13"/>
        <v>175</v>
      </c>
      <c r="AO13" s="28"/>
      <c r="AP13" s="49" t="s">
        <v>118</v>
      </c>
      <c r="AQ13" s="52"/>
      <c r="AR13" s="49"/>
      <c r="AS13" s="51"/>
      <c r="AT13" s="51"/>
      <c r="AU13" s="52"/>
    </row>
    <row r="14" spans="1:54" ht="17.25" customHeight="1" x14ac:dyDescent="0.15">
      <c r="A14" s="1">
        <v>28301</v>
      </c>
      <c r="B14" s="1" t="s">
        <v>136</v>
      </c>
      <c r="C14" s="1">
        <v>13</v>
      </c>
      <c r="D14" s="1" t="s">
        <v>44</v>
      </c>
      <c r="E14" s="1">
        <v>12</v>
      </c>
      <c r="F14" s="1">
        <v>0</v>
      </c>
      <c r="G14" s="1">
        <v>0</v>
      </c>
      <c r="H14" s="1">
        <v>10</v>
      </c>
      <c r="I14" s="1">
        <v>0</v>
      </c>
      <c r="J14" s="1">
        <v>11</v>
      </c>
      <c r="K14" s="1">
        <v>0</v>
      </c>
      <c r="L14" s="1" t="s">
        <v>137</v>
      </c>
      <c r="M14" s="48">
        <v>46142</v>
      </c>
      <c r="N14" s="48">
        <v>46155</v>
      </c>
      <c r="O14" s="46">
        <f t="shared" si="1"/>
        <v>13</v>
      </c>
      <c r="P14" s="46" t="str">
        <f t="shared" si="1"/>
        <v>銀山</v>
      </c>
      <c r="U14" s="46">
        <f t="shared" si="2"/>
        <v>12</v>
      </c>
      <c r="V14" s="46">
        <f t="shared" si="0"/>
        <v>0</v>
      </c>
      <c r="W14" s="46">
        <f t="shared" si="0"/>
        <v>0</v>
      </c>
      <c r="X14" s="46">
        <f t="shared" si="3"/>
        <v>12</v>
      </c>
      <c r="Y14" s="46">
        <f t="shared" si="4"/>
        <v>10</v>
      </c>
      <c r="Z14" s="46">
        <f t="shared" si="4"/>
        <v>0</v>
      </c>
      <c r="AA14" s="46">
        <f t="shared" si="5"/>
        <v>10</v>
      </c>
      <c r="AB14" s="46">
        <f t="shared" si="14"/>
        <v>11</v>
      </c>
      <c r="AC14" s="46">
        <f t="shared" si="14"/>
        <v>0</v>
      </c>
      <c r="AD14" s="46">
        <f t="shared" si="7"/>
        <v>11</v>
      </c>
      <c r="AE14" s="46">
        <f t="shared" si="8"/>
        <v>21</v>
      </c>
      <c r="AF14" s="46">
        <f t="shared" si="8"/>
        <v>0</v>
      </c>
      <c r="AG14" s="46">
        <f t="shared" si="9"/>
        <v>21</v>
      </c>
      <c r="AJ14" s="44" t="s">
        <v>42</v>
      </c>
      <c r="AK14" s="19">
        <f t="shared" si="10"/>
        <v>49</v>
      </c>
      <c r="AL14" s="19">
        <f t="shared" si="11"/>
        <v>52</v>
      </c>
      <c r="AM14" s="19">
        <f t="shared" si="12"/>
        <v>56</v>
      </c>
      <c r="AN14" s="19">
        <f t="shared" si="13"/>
        <v>108</v>
      </c>
      <c r="AO14" s="28"/>
      <c r="AP14" s="29"/>
      <c r="AQ14" s="30"/>
      <c r="AR14" s="44" t="s">
        <v>18</v>
      </c>
      <c r="AS14" s="44" t="s">
        <v>19</v>
      </c>
      <c r="AT14" s="44" t="s">
        <v>20</v>
      </c>
      <c r="AU14" s="44" t="s">
        <v>21</v>
      </c>
      <c r="AW14" s="15"/>
    </row>
    <row r="15" spans="1:54" ht="17.25" customHeight="1" x14ac:dyDescent="0.15">
      <c r="A15" s="1">
        <v>28301</v>
      </c>
      <c r="B15" s="1" t="s">
        <v>136</v>
      </c>
      <c r="C15" s="1">
        <v>14</v>
      </c>
      <c r="D15" s="1" t="s">
        <v>45</v>
      </c>
      <c r="E15" s="1">
        <v>31</v>
      </c>
      <c r="F15" s="1">
        <v>0</v>
      </c>
      <c r="G15" s="1">
        <v>0</v>
      </c>
      <c r="H15" s="1">
        <v>28</v>
      </c>
      <c r="I15" s="1">
        <v>0</v>
      </c>
      <c r="J15" s="1">
        <v>32</v>
      </c>
      <c r="K15" s="1">
        <v>0</v>
      </c>
      <c r="L15" s="1" t="s">
        <v>137</v>
      </c>
      <c r="M15" s="48">
        <v>46142</v>
      </c>
      <c r="N15" s="48">
        <v>46155</v>
      </c>
      <c r="O15" s="46">
        <f t="shared" si="1"/>
        <v>14</v>
      </c>
      <c r="P15" s="46" t="str">
        <f t="shared" si="1"/>
        <v>猪渕</v>
      </c>
      <c r="U15" s="46">
        <f t="shared" si="2"/>
        <v>31</v>
      </c>
      <c r="V15" s="46">
        <f t="shared" si="0"/>
        <v>0</v>
      </c>
      <c r="W15" s="46">
        <f t="shared" si="0"/>
        <v>0</v>
      </c>
      <c r="X15" s="46">
        <f t="shared" si="3"/>
        <v>31</v>
      </c>
      <c r="Y15" s="46">
        <f t="shared" si="4"/>
        <v>28</v>
      </c>
      <c r="Z15" s="46">
        <f t="shared" si="4"/>
        <v>0</v>
      </c>
      <c r="AA15" s="46">
        <f t="shared" si="5"/>
        <v>28</v>
      </c>
      <c r="AB15" s="46">
        <f t="shared" si="14"/>
        <v>32</v>
      </c>
      <c r="AC15" s="46">
        <f t="shared" si="14"/>
        <v>0</v>
      </c>
      <c r="AD15" s="46">
        <f t="shared" si="7"/>
        <v>32</v>
      </c>
      <c r="AE15" s="46">
        <f t="shared" si="8"/>
        <v>60</v>
      </c>
      <c r="AF15" s="46">
        <f t="shared" si="8"/>
        <v>0</v>
      </c>
      <c r="AG15" s="46">
        <f t="shared" si="9"/>
        <v>60</v>
      </c>
      <c r="AJ15" s="44" t="s">
        <v>43</v>
      </c>
      <c r="AK15" s="19">
        <f t="shared" si="10"/>
        <v>102</v>
      </c>
      <c r="AL15" s="19">
        <f t="shared" si="11"/>
        <v>109</v>
      </c>
      <c r="AM15" s="19">
        <f t="shared" si="12"/>
        <v>108</v>
      </c>
      <c r="AN15" s="19">
        <f t="shared" si="13"/>
        <v>217</v>
      </c>
      <c r="AO15" s="28"/>
      <c r="AP15" s="53" t="s">
        <v>55</v>
      </c>
      <c r="AQ15" s="54"/>
      <c r="AR15" s="31">
        <f>VLOOKUP($O21,$O$2:$AG$65,10,FALSE)+AR16</f>
        <v>816</v>
      </c>
      <c r="AS15" s="31">
        <f>VLOOKUP($O21,$O$2:$AG$65,13,FALSE)+AS16</f>
        <v>803</v>
      </c>
      <c r="AT15" s="31">
        <f>VLOOKUP($O21,$O$2:$AG$65,16,FALSE)+AT16</f>
        <v>910</v>
      </c>
      <c r="AU15" s="31">
        <f t="shared" ref="AU15:AU23" si="15">AS15+AT15</f>
        <v>1713</v>
      </c>
      <c r="AW15" s="15"/>
    </row>
    <row r="16" spans="1:54" ht="17.25" customHeight="1" x14ac:dyDescent="0.15">
      <c r="A16" s="1">
        <v>28301</v>
      </c>
      <c r="B16" s="1" t="s">
        <v>136</v>
      </c>
      <c r="C16" s="1">
        <v>15</v>
      </c>
      <c r="D16" s="1" t="s">
        <v>46</v>
      </c>
      <c r="E16" s="1">
        <v>28</v>
      </c>
      <c r="F16" s="1">
        <v>0</v>
      </c>
      <c r="G16" s="1">
        <v>0</v>
      </c>
      <c r="H16" s="1">
        <v>24</v>
      </c>
      <c r="I16" s="1">
        <v>0</v>
      </c>
      <c r="J16" s="1">
        <v>30</v>
      </c>
      <c r="K16" s="1">
        <v>0</v>
      </c>
      <c r="L16" s="1" t="s">
        <v>137</v>
      </c>
      <c r="M16" s="48">
        <v>46142</v>
      </c>
      <c r="N16" s="48">
        <v>46155</v>
      </c>
      <c r="O16" s="46">
        <f t="shared" si="1"/>
        <v>15</v>
      </c>
      <c r="P16" s="46" t="str">
        <f t="shared" si="1"/>
        <v>肝川</v>
      </c>
      <c r="U16" s="46">
        <f t="shared" si="2"/>
        <v>28</v>
      </c>
      <c r="V16" s="46">
        <f t="shared" si="0"/>
        <v>0</v>
      </c>
      <c r="W16" s="46">
        <f t="shared" si="0"/>
        <v>0</v>
      </c>
      <c r="X16" s="46">
        <f t="shared" si="3"/>
        <v>28</v>
      </c>
      <c r="Y16" s="46">
        <f t="shared" si="4"/>
        <v>24</v>
      </c>
      <c r="Z16" s="46">
        <f t="shared" si="4"/>
        <v>0</v>
      </c>
      <c r="AA16" s="46">
        <f t="shared" si="5"/>
        <v>24</v>
      </c>
      <c r="AB16" s="46">
        <f t="shared" si="14"/>
        <v>30</v>
      </c>
      <c r="AC16" s="46">
        <f t="shared" si="14"/>
        <v>0</v>
      </c>
      <c r="AD16" s="46">
        <f t="shared" si="7"/>
        <v>30</v>
      </c>
      <c r="AE16" s="46">
        <f t="shared" si="8"/>
        <v>54</v>
      </c>
      <c r="AF16" s="46">
        <f t="shared" si="8"/>
        <v>0</v>
      </c>
      <c r="AG16" s="46">
        <f t="shared" si="9"/>
        <v>54</v>
      </c>
      <c r="AJ16" s="44" t="s">
        <v>44</v>
      </c>
      <c r="AK16" s="19">
        <f t="shared" si="10"/>
        <v>12</v>
      </c>
      <c r="AL16" s="19">
        <f t="shared" si="11"/>
        <v>10</v>
      </c>
      <c r="AM16" s="19">
        <f t="shared" si="12"/>
        <v>11</v>
      </c>
      <c r="AN16" s="19">
        <f t="shared" si="13"/>
        <v>21</v>
      </c>
      <c r="AO16" s="28"/>
      <c r="AP16" s="32" t="s">
        <v>119</v>
      </c>
      <c r="AQ16" s="33" t="s">
        <v>120</v>
      </c>
      <c r="AR16" s="34">
        <f>VLOOKUP($O34,$O$2:$AG$65,10,FALSE)</f>
        <v>661</v>
      </c>
      <c r="AS16" s="34">
        <f>VLOOKUP($O34,$O$2:$AG$65,13,FALSE)</f>
        <v>655</v>
      </c>
      <c r="AT16" s="35">
        <f>VLOOKUP($O34,$O$2:$AG$65,16,FALSE)</f>
        <v>755</v>
      </c>
      <c r="AU16" s="36">
        <f t="shared" si="15"/>
        <v>1410</v>
      </c>
    </row>
    <row r="17" spans="1:49" ht="17.25" customHeight="1" x14ac:dyDescent="0.15">
      <c r="A17" s="1">
        <v>28301</v>
      </c>
      <c r="B17" s="1" t="s">
        <v>136</v>
      </c>
      <c r="C17" s="1">
        <v>16</v>
      </c>
      <c r="D17" s="1" t="s">
        <v>47</v>
      </c>
      <c r="E17" s="1">
        <v>30</v>
      </c>
      <c r="F17" s="1">
        <v>0</v>
      </c>
      <c r="G17" s="1">
        <v>0</v>
      </c>
      <c r="H17" s="1">
        <v>32</v>
      </c>
      <c r="I17" s="1">
        <v>0</v>
      </c>
      <c r="J17" s="1">
        <v>34</v>
      </c>
      <c r="K17" s="1">
        <v>0</v>
      </c>
      <c r="L17" s="1" t="s">
        <v>137</v>
      </c>
      <c r="M17" s="48">
        <v>46142</v>
      </c>
      <c r="N17" s="48">
        <v>46155</v>
      </c>
      <c r="O17" s="46">
        <f t="shared" si="1"/>
        <v>16</v>
      </c>
      <c r="P17" s="46" t="str">
        <f t="shared" si="1"/>
        <v>差組</v>
      </c>
      <c r="U17" s="46">
        <f t="shared" si="2"/>
        <v>30</v>
      </c>
      <c r="V17" s="46">
        <f t="shared" si="0"/>
        <v>0</v>
      </c>
      <c r="W17" s="46">
        <f t="shared" si="0"/>
        <v>0</v>
      </c>
      <c r="X17" s="46">
        <f t="shared" si="3"/>
        <v>30</v>
      </c>
      <c r="Y17" s="46">
        <f t="shared" si="4"/>
        <v>32</v>
      </c>
      <c r="Z17" s="46">
        <f t="shared" si="4"/>
        <v>0</v>
      </c>
      <c r="AA17" s="46">
        <f t="shared" si="5"/>
        <v>32</v>
      </c>
      <c r="AB17" s="46">
        <f t="shared" si="14"/>
        <v>34</v>
      </c>
      <c r="AC17" s="46">
        <f t="shared" si="14"/>
        <v>0</v>
      </c>
      <c r="AD17" s="46">
        <f t="shared" si="7"/>
        <v>34</v>
      </c>
      <c r="AE17" s="46">
        <f t="shared" si="8"/>
        <v>66</v>
      </c>
      <c r="AF17" s="46">
        <f t="shared" si="8"/>
        <v>0</v>
      </c>
      <c r="AG17" s="46">
        <f t="shared" si="9"/>
        <v>66</v>
      </c>
      <c r="AJ17" s="44" t="s">
        <v>45</v>
      </c>
      <c r="AK17" s="19">
        <f t="shared" si="10"/>
        <v>31</v>
      </c>
      <c r="AL17" s="19">
        <f t="shared" si="11"/>
        <v>28</v>
      </c>
      <c r="AM17" s="19">
        <f t="shared" si="12"/>
        <v>32</v>
      </c>
      <c r="AN17" s="19">
        <f t="shared" si="13"/>
        <v>60</v>
      </c>
      <c r="AO17" s="28"/>
      <c r="AP17" s="49" t="s">
        <v>58</v>
      </c>
      <c r="AQ17" s="52"/>
      <c r="AR17" s="24">
        <f t="shared" ref="AR17:AR23" si="16">VLOOKUP($O22,$O$2:$AG$65,10,FALSE)</f>
        <v>231</v>
      </c>
      <c r="AS17" s="24">
        <f t="shared" ref="AS17:AS23" si="17">VLOOKUP($O22,$O$2:$AG$65,13,FALSE)</f>
        <v>180</v>
      </c>
      <c r="AT17" s="24">
        <f t="shared" ref="AT17:AT23" si="18">VLOOKUP($O22,$O$2:$AG$65,16,FALSE)</f>
        <v>255</v>
      </c>
      <c r="AU17" s="19">
        <f t="shared" si="15"/>
        <v>435</v>
      </c>
    </row>
    <row r="18" spans="1:49" ht="17.25" customHeight="1" x14ac:dyDescent="0.15">
      <c r="A18" s="1">
        <v>28301</v>
      </c>
      <c r="B18" s="1" t="s">
        <v>136</v>
      </c>
      <c r="C18" s="1">
        <v>17</v>
      </c>
      <c r="D18" s="1" t="s">
        <v>48</v>
      </c>
      <c r="E18" s="1">
        <v>282</v>
      </c>
      <c r="F18" s="1">
        <v>2</v>
      </c>
      <c r="G18" s="1">
        <v>1</v>
      </c>
      <c r="H18" s="1">
        <v>249</v>
      </c>
      <c r="I18" s="1">
        <v>4</v>
      </c>
      <c r="J18" s="1">
        <v>297</v>
      </c>
      <c r="K18" s="1">
        <v>1</v>
      </c>
      <c r="L18" s="1" t="s">
        <v>137</v>
      </c>
      <c r="M18" s="48">
        <v>46142</v>
      </c>
      <c r="N18" s="48">
        <v>46155</v>
      </c>
      <c r="O18" s="46">
        <f t="shared" si="1"/>
        <v>17</v>
      </c>
      <c r="P18" s="46" t="str">
        <f t="shared" si="1"/>
        <v>荘苑</v>
      </c>
      <c r="U18" s="46">
        <f t="shared" si="2"/>
        <v>282</v>
      </c>
      <c r="V18" s="46">
        <f t="shared" si="2"/>
        <v>2</v>
      </c>
      <c r="W18" s="46">
        <f t="shared" si="2"/>
        <v>1</v>
      </c>
      <c r="X18" s="46">
        <f t="shared" si="3"/>
        <v>285</v>
      </c>
      <c r="Y18" s="46">
        <f t="shared" si="4"/>
        <v>249</v>
      </c>
      <c r="Z18" s="46">
        <f t="shared" si="4"/>
        <v>4</v>
      </c>
      <c r="AA18" s="46">
        <f t="shared" si="5"/>
        <v>253</v>
      </c>
      <c r="AB18" s="46">
        <f t="shared" si="14"/>
        <v>297</v>
      </c>
      <c r="AC18" s="46">
        <f t="shared" si="14"/>
        <v>1</v>
      </c>
      <c r="AD18" s="46">
        <f t="shared" si="7"/>
        <v>298</v>
      </c>
      <c r="AE18" s="46">
        <f t="shared" si="8"/>
        <v>546</v>
      </c>
      <c r="AF18" s="46">
        <f t="shared" si="8"/>
        <v>5</v>
      </c>
      <c r="AG18" s="46">
        <f t="shared" si="9"/>
        <v>551</v>
      </c>
      <c r="AJ18" s="44" t="s">
        <v>46</v>
      </c>
      <c r="AK18" s="19">
        <f t="shared" si="10"/>
        <v>28</v>
      </c>
      <c r="AL18" s="19">
        <f t="shared" si="11"/>
        <v>24</v>
      </c>
      <c r="AM18" s="19">
        <f t="shared" si="12"/>
        <v>30</v>
      </c>
      <c r="AN18" s="19">
        <f t="shared" si="13"/>
        <v>54</v>
      </c>
      <c r="AO18" s="28"/>
      <c r="AP18" s="49" t="s">
        <v>49</v>
      </c>
      <c r="AQ18" s="52"/>
      <c r="AR18" s="24">
        <f t="shared" si="16"/>
        <v>453</v>
      </c>
      <c r="AS18" s="24">
        <f t="shared" si="17"/>
        <v>423</v>
      </c>
      <c r="AT18" s="24">
        <f t="shared" si="18"/>
        <v>504</v>
      </c>
      <c r="AU18" s="19">
        <f t="shared" si="15"/>
        <v>927</v>
      </c>
      <c r="AW18" s="15"/>
    </row>
    <row r="19" spans="1:49" ht="17.25" customHeight="1" x14ac:dyDescent="0.15">
      <c r="A19" s="1">
        <v>28301</v>
      </c>
      <c r="B19" s="1" t="s">
        <v>136</v>
      </c>
      <c r="C19" s="1">
        <v>18</v>
      </c>
      <c r="D19" s="1" t="s">
        <v>50</v>
      </c>
      <c r="E19" s="1">
        <v>172</v>
      </c>
      <c r="F19" s="1">
        <v>0</v>
      </c>
      <c r="G19" s="1">
        <v>0</v>
      </c>
      <c r="H19" s="1">
        <v>154</v>
      </c>
      <c r="I19" s="1">
        <v>0</v>
      </c>
      <c r="J19" s="1">
        <v>186</v>
      </c>
      <c r="K19" s="1">
        <v>0</v>
      </c>
      <c r="L19" s="1" t="s">
        <v>137</v>
      </c>
      <c r="M19" s="48">
        <v>46142</v>
      </c>
      <c r="N19" s="48">
        <v>46155</v>
      </c>
      <c r="O19" s="46">
        <f t="shared" si="1"/>
        <v>18</v>
      </c>
      <c r="P19" s="46" t="str">
        <f t="shared" si="1"/>
        <v>猪名川台</v>
      </c>
      <c r="U19" s="46">
        <f t="shared" si="2"/>
        <v>172</v>
      </c>
      <c r="V19" s="46">
        <f t="shared" si="2"/>
        <v>0</v>
      </c>
      <c r="W19" s="46">
        <f t="shared" si="2"/>
        <v>0</v>
      </c>
      <c r="X19" s="46">
        <f t="shared" si="3"/>
        <v>172</v>
      </c>
      <c r="Y19" s="46">
        <f t="shared" si="4"/>
        <v>154</v>
      </c>
      <c r="Z19" s="46">
        <f t="shared" si="4"/>
        <v>0</v>
      </c>
      <c r="AA19" s="46">
        <f t="shared" si="5"/>
        <v>154</v>
      </c>
      <c r="AB19" s="46">
        <f t="shared" si="14"/>
        <v>186</v>
      </c>
      <c r="AC19" s="46">
        <f t="shared" si="14"/>
        <v>0</v>
      </c>
      <c r="AD19" s="46">
        <f t="shared" si="7"/>
        <v>186</v>
      </c>
      <c r="AE19" s="46">
        <f t="shared" si="8"/>
        <v>340</v>
      </c>
      <c r="AF19" s="46">
        <f t="shared" si="8"/>
        <v>0</v>
      </c>
      <c r="AG19" s="46">
        <f t="shared" si="9"/>
        <v>340</v>
      </c>
      <c r="AJ19" s="44" t="s">
        <v>47</v>
      </c>
      <c r="AK19" s="19">
        <f t="shared" si="10"/>
        <v>30</v>
      </c>
      <c r="AL19" s="19">
        <f t="shared" si="11"/>
        <v>32</v>
      </c>
      <c r="AM19" s="19">
        <f t="shared" si="12"/>
        <v>34</v>
      </c>
      <c r="AN19" s="19">
        <f t="shared" si="13"/>
        <v>66</v>
      </c>
      <c r="AO19" s="28"/>
      <c r="AP19" s="49" t="s">
        <v>63</v>
      </c>
      <c r="AQ19" s="52"/>
      <c r="AR19" s="24">
        <f t="shared" si="16"/>
        <v>262</v>
      </c>
      <c r="AS19" s="24">
        <f t="shared" si="17"/>
        <v>129</v>
      </c>
      <c r="AT19" s="24">
        <f t="shared" si="18"/>
        <v>245</v>
      </c>
      <c r="AU19" s="19">
        <f t="shared" si="15"/>
        <v>374</v>
      </c>
      <c r="AW19" s="15"/>
    </row>
    <row r="20" spans="1:49" ht="17.25" customHeight="1" x14ac:dyDescent="0.15">
      <c r="A20" s="1">
        <v>28301</v>
      </c>
      <c r="B20" s="1" t="s">
        <v>136</v>
      </c>
      <c r="C20" s="1">
        <v>19</v>
      </c>
      <c r="D20" s="1" t="s">
        <v>51</v>
      </c>
      <c r="E20" s="1">
        <v>88</v>
      </c>
      <c r="F20" s="1">
        <v>1</v>
      </c>
      <c r="G20" s="1">
        <v>0</v>
      </c>
      <c r="H20" s="1">
        <v>70</v>
      </c>
      <c r="I20" s="1">
        <v>0</v>
      </c>
      <c r="J20" s="1">
        <v>84</v>
      </c>
      <c r="K20" s="1">
        <v>1</v>
      </c>
      <c r="L20" s="1" t="s">
        <v>137</v>
      </c>
      <c r="M20" s="48">
        <v>46142</v>
      </c>
      <c r="N20" s="48">
        <v>46155</v>
      </c>
      <c r="O20" s="46">
        <f t="shared" si="1"/>
        <v>19</v>
      </c>
      <c r="P20" s="46" t="str">
        <f t="shared" si="1"/>
        <v>広根ニューハイツ</v>
      </c>
      <c r="U20" s="46">
        <f t="shared" si="2"/>
        <v>88</v>
      </c>
      <c r="V20" s="46">
        <f t="shared" si="2"/>
        <v>1</v>
      </c>
      <c r="W20" s="46">
        <f t="shared" si="2"/>
        <v>0</v>
      </c>
      <c r="X20" s="46">
        <f t="shared" si="3"/>
        <v>89</v>
      </c>
      <c r="Y20" s="46">
        <f t="shared" si="4"/>
        <v>70</v>
      </c>
      <c r="Z20" s="46">
        <f t="shared" si="4"/>
        <v>0</v>
      </c>
      <c r="AA20" s="46">
        <f t="shared" si="5"/>
        <v>70</v>
      </c>
      <c r="AB20" s="46">
        <f t="shared" si="14"/>
        <v>84</v>
      </c>
      <c r="AC20" s="46">
        <f t="shared" si="14"/>
        <v>1</v>
      </c>
      <c r="AD20" s="46">
        <f t="shared" si="7"/>
        <v>85</v>
      </c>
      <c r="AE20" s="46">
        <f t="shared" si="8"/>
        <v>154</v>
      </c>
      <c r="AF20" s="46">
        <f t="shared" si="8"/>
        <v>1</v>
      </c>
      <c r="AG20" s="46">
        <f t="shared" si="9"/>
        <v>155</v>
      </c>
      <c r="AJ20" s="44" t="s">
        <v>52</v>
      </c>
      <c r="AK20" s="19">
        <f t="shared" si="10"/>
        <v>285</v>
      </c>
      <c r="AL20" s="19">
        <f t="shared" si="11"/>
        <v>253</v>
      </c>
      <c r="AM20" s="19">
        <f t="shared" si="12"/>
        <v>298</v>
      </c>
      <c r="AN20" s="19">
        <f t="shared" si="13"/>
        <v>551</v>
      </c>
      <c r="AO20" s="28"/>
      <c r="AP20" s="49" t="s">
        <v>53</v>
      </c>
      <c r="AQ20" s="52"/>
      <c r="AR20" s="24">
        <f t="shared" si="16"/>
        <v>492</v>
      </c>
      <c r="AS20" s="24">
        <f t="shared" si="17"/>
        <v>469</v>
      </c>
      <c r="AT20" s="24">
        <f t="shared" si="18"/>
        <v>539</v>
      </c>
      <c r="AU20" s="19">
        <f t="shared" si="15"/>
        <v>1008</v>
      </c>
    </row>
    <row r="21" spans="1:49" ht="17.25" customHeight="1" x14ac:dyDescent="0.15">
      <c r="A21" s="1">
        <v>28301</v>
      </c>
      <c r="B21" s="1" t="s">
        <v>136</v>
      </c>
      <c r="C21" s="1">
        <v>22</v>
      </c>
      <c r="D21" s="1" t="s">
        <v>55</v>
      </c>
      <c r="E21" s="1">
        <v>145</v>
      </c>
      <c r="F21" s="1">
        <v>7</v>
      </c>
      <c r="G21" s="1">
        <v>3</v>
      </c>
      <c r="H21" s="1">
        <v>142</v>
      </c>
      <c r="I21" s="1">
        <v>6</v>
      </c>
      <c r="J21" s="1">
        <v>149</v>
      </c>
      <c r="K21" s="1">
        <v>6</v>
      </c>
      <c r="L21" s="1" t="s">
        <v>137</v>
      </c>
      <c r="M21" s="48">
        <v>46142</v>
      </c>
      <c r="N21" s="48">
        <v>46155</v>
      </c>
      <c r="O21" s="46">
        <f t="shared" si="1"/>
        <v>22</v>
      </c>
      <c r="P21" s="46" t="str">
        <f t="shared" si="1"/>
        <v>松尾台２丁目</v>
      </c>
      <c r="U21" s="46">
        <f t="shared" si="2"/>
        <v>145</v>
      </c>
      <c r="V21" s="46">
        <f t="shared" si="2"/>
        <v>7</v>
      </c>
      <c r="W21" s="46">
        <f t="shared" si="2"/>
        <v>3</v>
      </c>
      <c r="X21" s="46">
        <f t="shared" si="3"/>
        <v>155</v>
      </c>
      <c r="Y21" s="46">
        <f t="shared" si="4"/>
        <v>142</v>
      </c>
      <c r="Z21" s="46">
        <f t="shared" si="4"/>
        <v>6</v>
      </c>
      <c r="AA21" s="46">
        <f t="shared" si="5"/>
        <v>148</v>
      </c>
      <c r="AB21" s="46">
        <f t="shared" si="14"/>
        <v>149</v>
      </c>
      <c r="AC21" s="46">
        <f t="shared" si="14"/>
        <v>6</v>
      </c>
      <c r="AD21" s="46">
        <f t="shared" si="7"/>
        <v>155</v>
      </c>
      <c r="AE21" s="46">
        <f t="shared" si="8"/>
        <v>291</v>
      </c>
      <c r="AF21" s="46">
        <f t="shared" si="8"/>
        <v>12</v>
      </c>
      <c r="AG21" s="46">
        <f t="shared" si="9"/>
        <v>303</v>
      </c>
      <c r="AJ21" s="44" t="s">
        <v>50</v>
      </c>
      <c r="AK21" s="19">
        <f t="shared" si="10"/>
        <v>172</v>
      </c>
      <c r="AL21" s="19">
        <f t="shared" si="11"/>
        <v>154</v>
      </c>
      <c r="AM21" s="19">
        <f t="shared" si="12"/>
        <v>186</v>
      </c>
      <c r="AN21" s="19">
        <f t="shared" si="13"/>
        <v>340</v>
      </c>
      <c r="AO21" s="28"/>
      <c r="AP21" s="49" t="s">
        <v>54</v>
      </c>
      <c r="AQ21" s="52"/>
      <c r="AR21" s="24">
        <f t="shared" si="16"/>
        <v>294</v>
      </c>
      <c r="AS21" s="24">
        <f t="shared" si="17"/>
        <v>254</v>
      </c>
      <c r="AT21" s="24">
        <f t="shared" si="18"/>
        <v>325</v>
      </c>
      <c r="AU21" s="19">
        <f t="shared" si="15"/>
        <v>579</v>
      </c>
    </row>
    <row r="22" spans="1:49" ht="17.25" customHeight="1" x14ac:dyDescent="0.15">
      <c r="A22" s="1">
        <v>28301</v>
      </c>
      <c r="B22" s="1" t="s">
        <v>136</v>
      </c>
      <c r="C22" s="1">
        <v>23</v>
      </c>
      <c r="D22" s="1" t="s">
        <v>58</v>
      </c>
      <c r="E22" s="1">
        <v>230</v>
      </c>
      <c r="F22" s="1">
        <v>0</v>
      </c>
      <c r="G22" s="1">
        <v>1</v>
      </c>
      <c r="H22" s="1">
        <v>180</v>
      </c>
      <c r="I22" s="1">
        <v>0</v>
      </c>
      <c r="J22" s="1">
        <v>254</v>
      </c>
      <c r="K22" s="1">
        <v>1</v>
      </c>
      <c r="L22" s="1" t="s">
        <v>137</v>
      </c>
      <c r="M22" s="48">
        <v>46142</v>
      </c>
      <c r="N22" s="48">
        <v>46155</v>
      </c>
      <c r="O22" s="46">
        <f t="shared" si="1"/>
        <v>23</v>
      </c>
      <c r="P22" s="46" t="str">
        <f t="shared" si="1"/>
        <v>松尾台３丁目</v>
      </c>
      <c r="U22" s="46">
        <f t="shared" si="2"/>
        <v>230</v>
      </c>
      <c r="V22" s="46">
        <f t="shared" si="2"/>
        <v>0</v>
      </c>
      <c r="W22" s="46">
        <f t="shared" si="2"/>
        <v>1</v>
      </c>
      <c r="X22" s="46">
        <f t="shared" si="3"/>
        <v>231</v>
      </c>
      <c r="Y22" s="46">
        <f t="shared" si="4"/>
        <v>180</v>
      </c>
      <c r="Z22" s="46">
        <f t="shared" si="4"/>
        <v>0</v>
      </c>
      <c r="AA22" s="46">
        <f t="shared" si="5"/>
        <v>180</v>
      </c>
      <c r="AB22" s="46">
        <f t="shared" ref="AB22:AC65" si="19">J22</f>
        <v>254</v>
      </c>
      <c r="AC22" s="46">
        <f t="shared" si="19"/>
        <v>1</v>
      </c>
      <c r="AD22" s="46">
        <f t="shared" si="7"/>
        <v>255</v>
      </c>
      <c r="AE22" s="46">
        <f t="shared" si="8"/>
        <v>434</v>
      </c>
      <c r="AF22" s="46">
        <f t="shared" si="8"/>
        <v>1</v>
      </c>
      <c r="AG22" s="46">
        <f t="shared" si="9"/>
        <v>435</v>
      </c>
      <c r="AJ22" s="44" t="s">
        <v>56</v>
      </c>
      <c r="AK22" s="19">
        <f>AR15+AR17+AR18</f>
        <v>1500</v>
      </c>
      <c r="AL22" s="19">
        <f>AS15+AS17+AS18</f>
        <v>1406</v>
      </c>
      <c r="AM22" s="19">
        <f>AT15+AT17+AT18</f>
        <v>1669</v>
      </c>
      <c r="AN22" s="19">
        <f t="shared" si="13"/>
        <v>3075</v>
      </c>
      <c r="AO22" s="28"/>
      <c r="AP22" s="49" t="s">
        <v>57</v>
      </c>
      <c r="AQ22" s="52"/>
      <c r="AR22" s="24">
        <f t="shared" si="16"/>
        <v>299</v>
      </c>
      <c r="AS22" s="24">
        <f t="shared" si="17"/>
        <v>284</v>
      </c>
      <c r="AT22" s="24">
        <f t="shared" si="18"/>
        <v>332</v>
      </c>
      <c r="AU22" s="19">
        <f t="shared" si="15"/>
        <v>616</v>
      </c>
      <c r="AW22" s="15"/>
    </row>
    <row r="23" spans="1:49" ht="17.25" customHeight="1" x14ac:dyDescent="0.15">
      <c r="A23" s="1">
        <v>28301</v>
      </c>
      <c r="B23" s="1" t="s">
        <v>136</v>
      </c>
      <c r="C23" s="1">
        <v>24</v>
      </c>
      <c r="D23" s="1" t="s">
        <v>49</v>
      </c>
      <c r="E23" s="1">
        <v>446</v>
      </c>
      <c r="F23" s="1">
        <v>6</v>
      </c>
      <c r="G23" s="1">
        <v>1</v>
      </c>
      <c r="H23" s="1">
        <v>417</v>
      </c>
      <c r="I23" s="1">
        <v>6</v>
      </c>
      <c r="J23" s="1">
        <v>503</v>
      </c>
      <c r="K23" s="1">
        <v>1</v>
      </c>
      <c r="L23" s="1" t="s">
        <v>137</v>
      </c>
      <c r="M23" s="48">
        <v>46142</v>
      </c>
      <c r="N23" s="48">
        <v>46155</v>
      </c>
      <c r="O23" s="46">
        <f t="shared" si="1"/>
        <v>24</v>
      </c>
      <c r="P23" s="46" t="str">
        <f t="shared" si="1"/>
        <v>松尾台４丁目</v>
      </c>
      <c r="U23" s="46">
        <f t="shared" si="2"/>
        <v>446</v>
      </c>
      <c r="V23" s="46">
        <f t="shared" si="2"/>
        <v>6</v>
      </c>
      <c r="W23" s="46">
        <f t="shared" si="2"/>
        <v>1</v>
      </c>
      <c r="X23" s="46">
        <f t="shared" si="3"/>
        <v>453</v>
      </c>
      <c r="Y23" s="46">
        <f t="shared" si="4"/>
        <v>417</v>
      </c>
      <c r="Z23" s="46">
        <f t="shared" si="4"/>
        <v>6</v>
      </c>
      <c r="AA23" s="46">
        <f t="shared" si="5"/>
        <v>423</v>
      </c>
      <c r="AB23" s="46">
        <f t="shared" si="19"/>
        <v>503</v>
      </c>
      <c r="AC23" s="46">
        <f t="shared" si="19"/>
        <v>1</v>
      </c>
      <c r="AD23" s="46">
        <f t="shared" si="7"/>
        <v>504</v>
      </c>
      <c r="AE23" s="46">
        <f t="shared" si="8"/>
        <v>920</v>
      </c>
      <c r="AF23" s="46">
        <f t="shared" si="8"/>
        <v>7</v>
      </c>
      <c r="AG23" s="46">
        <f t="shared" si="9"/>
        <v>927</v>
      </c>
      <c r="AJ23" s="44" t="s">
        <v>59</v>
      </c>
      <c r="AK23" s="19">
        <f>AR19+AR20+AR21+AR22+AR23</f>
        <v>1799</v>
      </c>
      <c r="AL23" s="19">
        <f>AS19+AS20+AS21+AS22+AS23</f>
        <v>1561</v>
      </c>
      <c r="AM23" s="19">
        <f>AT19+AT20+AT21+AT22+AT23</f>
        <v>1924</v>
      </c>
      <c r="AN23" s="19">
        <f t="shared" si="13"/>
        <v>3485</v>
      </c>
      <c r="AO23" s="28"/>
      <c r="AP23" s="49" t="s">
        <v>60</v>
      </c>
      <c r="AQ23" s="52"/>
      <c r="AR23" s="24">
        <f t="shared" si="16"/>
        <v>452</v>
      </c>
      <c r="AS23" s="24">
        <f t="shared" si="17"/>
        <v>425</v>
      </c>
      <c r="AT23" s="24">
        <f t="shared" si="18"/>
        <v>483</v>
      </c>
      <c r="AU23" s="19">
        <f t="shared" si="15"/>
        <v>908</v>
      </c>
    </row>
    <row r="24" spans="1:49" ht="17.25" customHeight="1" x14ac:dyDescent="0.15">
      <c r="A24" s="1">
        <v>28301</v>
      </c>
      <c r="B24" s="1" t="s">
        <v>136</v>
      </c>
      <c r="C24" s="1">
        <v>25</v>
      </c>
      <c r="D24" s="1" t="s">
        <v>63</v>
      </c>
      <c r="E24" s="1">
        <v>260</v>
      </c>
      <c r="F24" s="1">
        <v>2</v>
      </c>
      <c r="G24" s="1">
        <v>0</v>
      </c>
      <c r="H24" s="1">
        <v>127</v>
      </c>
      <c r="I24" s="1">
        <v>2</v>
      </c>
      <c r="J24" s="1">
        <v>245</v>
      </c>
      <c r="K24" s="1">
        <v>0</v>
      </c>
      <c r="L24" s="1" t="s">
        <v>137</v>
      </c>
      <c r="M24" s="48">
        <v>46142</v>
      </c>
      <c r="N24" s="48">
        <v>46155</v>
      </c>
      <c r="O24" s="46">
        <f t="shared" si="1"/>
        <v>25</v>
      </c>
      <c r="P24" s="46" t="str">
        <f t="shared" si="1"/>
        <v>伏見台１丁目</v>
      </c>
      <c r="U24" s="46">
        <f t="shared" si="2"/>
        <v>260</v>
      </c>
      <c r="V24" s="46">
        <f t="shared" si="2"/>
        <v>2</v>
      </c>
      <c r="W24" s="46">
        <f t="shared" si="2"/>
        <v>0</v>
      </c>
      <c r="X24" s="46">
        <f t="shared" si="3"/>
        <v>262</v>
      </c>
      <c r="Y24" s="46">
        <f t="shared" si="4"/>
        <v>127</v>
      </c>
      <c r="Z24" s="46">
        <f t="shared" si="4"/>
        <v>2</v>
      </c>
      <c r="AA24" s="46">
        <f t="shared" si="5"/>
        <v>129</v>
      </c>
      <c r="AB24" s="46">
        <f t="shared" si="19"/>
        <v>245</v>
      </c>
      <c r="AC24" s="46">
        <f t="shared" si="19"/>
        <v>0</v>
      </c>
      <c r="AD24" s="46">
        <f t="shared" si="7"/>
        <v>245</v>
      </c>
      <c r="AE24" s="46">
        <f t="shared" si="8"/>
        <v>372</v>
      </c>
      <c r="AF24" s="46">
        <f t="shared" si="8"/>
        <v>2</v>
      </c>
      <c r="AG24" s="46">
        <f t="shared" si="9"/>
        <v>374</v>
      </c>
      <c r="AJ24" s="44" t="s">
        <v>61</v>
      </c>
      <c r="AK24" s="19">
        <f>AR31+AR32</f>
        <v>1377</v>
      </c>
      <c r="AL24" s="19">
        <f>AS31+AS32</f>
        <v>1568</v>
      </c>
      <c r="AM24" s="19">
        <f>AT31+AT32</f>
        <v>1708</v>
      </c>
      <c r="AN24" s="19">
        <f t="shared" si="13"/>
        <v>3276</v>
      </c>
      <c r="AO24" s="16"/>
      <c r="AP24" s="49" t="s">
        <v>121</v>
      </c>
      <c r="AQ24" s="52"/>
      <c r="AR24" s="19">
        <f>AR15+SUM(AR17:AR23)</f>
        <v>3299</v>
      </c>
      <c r="AS24" s="19">
        <f>AS15+SUM(AS17:AS23)</f>
        <v>2967</v>
      </c>
      <c r="AT24" s="19">
        <f>AT15+SUM(AT17:AT23)</f>
        <v>3593</v>
      </c>
      <c r="AU24" s="19">
        <f>AU15+SUM(AU17:AU23)</f>
        <v>6560</v>
      </c>
    </row>
    <row r="25" spans="1:49" ht="17.25" customHeight="1" x14ac:dyDescent="0.15">
      <c r="A25" s="1">
        <v>28301</v>
      </c>
      <c r="B25" s="1" t="s">
        <v>136</v>
      </c>
      <c r="C25" s="1">
        <v>26</v>
      </c>
      <c r="D25" s="1" t="s">
        <v>53</v>
      </c>
      <c r="E25" s="1">
        <v>490</v>
      </c>
      <c r="F25" s="1">
        <v>0</v>
      </c>
      <c r="G25" s="1">
        <v>2</v>
      </c>
      <c r="H25" s="1">
        <v>468</v>
      </c>
      <c r="I25" s="1">
        <v>1</v>
      </c>
      <c r="J25" s="1">
        <v>538</v>
      </c>
      <c r="K25" s="1">
        <v>1</v>
      </c>
      <c r="L25" s="1" t="s">
        <v>137</v>
      </c>
      <c r="M25" s="48">
        <v>46142</v>
      </c>
      <c r="N25" s="48">
        <v>46155</v>
      </c>
      <c r="O25" s="46">
        <f t="shared" si="1"/>
        <v>26</v>
      </c>
      <c r="P25" s="46" t="str">
        <f t="shared" si="1"/>
        <v>伏見台２丁目</v>
      </c>
      <c r="U25" s="46">
        <f t="shared" si="2"/>
        <v>490</v>
      </c>
      <c r="V25" s="46">
        <f t="shared" si="2"/>
        <v>0</v>
      </c>
      <c r="W25" s="46">
        <f t="shared" si="2"/>
        <v>2</v>
      </c>
      <c r="X25" s="46">
        <f t="shared" si="3"/>
        <v>492</v>
      </c>
      <c r="Y25" s="46">
        <f t="shared" ref="Y25:Z65" si="20">H25</f>
        <v>468</v>
      </c>
      <c r="Z25" s="46">
        <f t="shared" si="20"/>
        <v>1</v>
      </c>
      <c r="AA25" s="46">
        <f t="shared" si="5"/>
        <v>469</v>
      </c>
      <c r="AB25" s="46">
        <f t="shared" si="19"/>
        <v>538</v>
      </c>
      <c r="AC25" s="46">
        <f t="shared" si="19"/>
        <v>1</v>
      </c>
      <c r="AD25" s="46">
        <f t="shared" si="7"/>
        <v>539</v>
      </c>
      <c r="AE25" s="46">
        <f t="shared" si="8"/>
        <v>1006</v>
      </c>
      <c r="AF25" s="46">
        <f t="shared" si="8"/>
        <v>2</v>
      </c>
      <c r="AG25" s="46">
        <f t="shared" si="9"/>
        <v>1008</v>
      </c>
      <c r="AJ25" s="44" t="s">
        <v>64</v>
      </c>
      <c r="AK25" s="19">
        <f>AR33+AR34</f>
        <v>509</v>
      </c>
      <c r="AL25" s="19">
        <f>AS33+AS34</f>
        <v>475</v>
      </c>
      <c r="AM25" s="19">
        <f>AT33+AT34</f>
        <v>547</v>
      </c>
      <c r="AN25" s="19">
        <f t="shared" si="13"/>
        <v>1022</v>
      </c>
      <c r="AO25" s="16"/>
      <c r="AP25" s="25"/>
      <c r="AQ25" s="37" t="s">
        <v>65</v>
      </c>
      <c r="AR25" s="38"/>
      <c r="AS25" s="38"/>
      <c r="AT25" s="38"/>
      <c r="AU25" s="38"/>
    </row>
    <row r="26" spans="1:49" ht="17.25" customHeight="1" x14ac:dyDescent="0.15">
      <c r="A26" s="1">
        <v>28301</v>
      </c>
      <c r="B26" s="1" t="s">
        <v>136</v>
      </c>
      <c r="C26" s="1">
        <v>27</v>
      </c>
      <c r="D26" s="1" t="s">
        <v>54</v>
      </c>
      <c r="E26" s="1">
        <v>292</v>
      </c>
      <c r="F26" s="1">
        <v>0</v>
      </c>
      <c r="G26" s="1">
        <v>2</v>
      </c>
      <c r="H26" s="1">
        <v>253</v>
      </c>
      <c r="I26" s="1">
        <v>1</v>
      </c>
      <c r="J26" s="1">
        <v>324</v>
      </c>
      <c r="K26" s="1">
        <v>1</v>
      </c>
      <c r="L26" s="1" t="s">
        <v>137</v>
      </c>
      <c r="M26" s="48">
        <v>46142</v>
      </c>
      <c r="N26" s="48">
        <v>46155</v>
      </c>
      <c r="O26" s="46">
        <f t="shared" si="1"/>
        <v>27</v>
      </c>
      <c r="P26" s="46" t="str">
        <f t="shared" si="1"/>
        <v>伏見台３丁目</v>
      </c>
      <c r="U26" s="46">
        <f t="shared" si="2"/>
        <v>292</v>
      </c>
      <c r="V26" s="46">
        <f t="shared" si="2"/>
        <v>0</v>
      </c>
      <c r="W26" s="46">
        <f t="shared" si="2"/>
        <v>2</v>
      </c>
      <c r="X26" s="46">
        <f t="shared" si="3"/>
        <v>294</v>
      </c>
      <c r="Y26" s="46">
        <f t="shared" si="20"/>
        <v>253</v>
      </c>
      <c r="Z26" s="46">
        <f t="shared" si="20"/>
        <v>1</v>
      </c>
      <c r="AA26" s="46">
        <f t="shared" si="5"/>
        <v>254</v>
      </c>
      <c r="AB26" s="46">
        <f t="shared" si="19"/>
        <v>324</v>
      </c>
      <c r="AC26" s="46">
        <f t="shared" si="19"/>
        <v>1</v>
      </c>
      <c r="AD26" s="46">
        <f t="shared" si="7"/>
        <v>325</v>
      </c>
      <c r="AE26" s="46">
        <f t="shared" si="8"/>
        <v>577</v>
      </c>
      <c r="AF26" s="46">
        <f t="shared" si="8"/>
        <v>2</v>
      </c>
      <c r="AG26" s="46">
        <f t="shared" si="9"/>
        <v>579</v>
      </c>
      <c r="AJ26" s="44" t="s">
        <v>66</v>
      </c>
      <c r="AK26" s="19">
        <f>AR35+AR36+AR37</f>
        <v>2263</v>
      </c>
      <c r="AL26" s="19">
        <f>AS35+AS36+AS37</f>
        <v>2873</v>
      </c>
      <c r="AM26" s="19">
        <f>AT35+AT36+AT37</f>
        <v>3031</v>
      </c>
      <c r="AN26" s="19">
        <f t="shared" si="13"/>
        <v>5904</v>
      </c>
      <c r="AO26" s="16"/>
      <c r="AP26" s="25"/>
      <c r="AQ26" s="26"/>
      <c r="AR26" s="27"/>
      <c r="AS26" s="27"/>
      <c r="AT26" s="27"/>
      <c r="AU26" s="27"/>
    </row>
    <row r="27" spans="1:49" ht="17.25" customHeight="1" x14ac:dyDescent="0.15">
      <c r="A27" s="1">
        <v>28301</v>
      </c>
      <c r="B27" s="1" t="s">
        <v>136</v>
      </c>
      <c r="C27" s="1">
        <v>28</v>
      </c>
      <c r="D27" s="1" t="s">
        <v>57</v>
      </c>
      <c r="E27" s="1">
        <v>296</v>
      </c>
      <c r="F27" s="1">
        <v>1</v>
      </c>
      <c r="G27" s="1">
        <v>2</v>
      </c>
      <c r="H27" s="1">
        <v>282</v>
      </c>
      <c r="I27" s="1">
        <v>2</v>
      </c>
      <c r="J27" s="1">
        <v>330</v>
      </c>
      <c r="K27" s="1">
        <v>2</v>
      </c>
      <c r="L27" s="1" t="s">
        <v>137</v>
      </c>
      <c r="M27" s="48">
        <v>46142</v>
      </c>
      <c r="N27" s="48">
        <v>46155</v>
      </c>
      <c r="O27" s="46">
        <f t="shared" si="1"/>
        <v>28</v>
      </c>
      <c r="P27" s="46" t="str">
        <f t="shared" si="1"/>
        <v>伏見台４丁目</v>
      </c>
      <c r="U27" s="46">
        <f t="shared" si="2"/>
        <v>296</v>
      </c>
      <c r="V27" s="46">
        <f t="shared" si="2"/>
        <v>1</v>
      </c>
      <c r="W27" s="46">
        <f t="shared" si="2"/>
        <v>2</v>
      </c>
      <c r="X27" s="46">
        <f t="shared" si="3"/>
        <v>299</v>
      </c>
      <c r="Y27" s="46">
        <f t="shared" si="20"/>
        <v>282</v>
      </c>
      <c r="Z27" s="46">
        <f t="shared" si="20"/>
        <v>2</v>
      </c>
      <c r="AA27" s="46">
        <f t="shared" si="5"/>
        <v>284</v>
      </c>
      <c r="AB27" s="46">
        <f t="shared" si="19"/>
        <v>330</v>
      </c>
      <c r="AC27" s="46">
        <f t="shared" si="19"/>
        <v>2</v>
      </c>
      <c r="AD27" s="46">
        <f t="shared" si="7"/>
        <v>332</v>
      </c>
      <c r="AE27" s="46">
        <f t="shared" si="8"/>
        <v>612</v>
      </c>
      <c r="AF27" s="46">
        <f t="shared" si="8"/>
        <v>4</v>
      </c>
      <c r="AG27" s="46">
        <f t="shared" si="9"/>
        <v>616</v>
      </c>
      <c r="AJ27" s="44" t="s">
        <v>67</v>
      </c>
      <c r="AK27" s="19">
        <f>VLOOKUP($O20,$O$2:$AG$65,10,FALSE)</f>
        <v>89</v>
      </c>
      <c r="AL27" s="19">
        <f>VLOOKUP($O20,$O$2:$AG$65,13,FALSE)</f>
        <v>70</v>
      </c>
      <c r="AM27" s="19">
        <f>VLOOKUP($O20,$O$2:$AG$65,16,FALSE)</f>
        <v>85</v>
      </c>
      <c r="AN27" s="19">
        <f t="shared" si="13"/>
        <v>155</v>
      </c>
      <c r="AO27" s="16"/>
      <c r="AP27" s="25"/>
      <c r="AQ27" s="26"/>
      <c r="AR27" s="27"/>
      <c r="AS27" s="27"/>
      <c r="AT27" s="27"/>
      <c r="AU27" s="27"/>
    </row>
    <row r="28" spans="1:49" ht="17.25" customHeight="1" x14ac:dyDescent="0.15">
      <c r="A28" s="1">
        <v>28301</v>
      </c>
      <c r="B28" s="1" t="s">
        <v>136</v>
      </c>
      <c r="C28" s="1">
        <v>29</v>
      </c>
      <c r="D28" s="1" t="s">
        <v>60</v>
      </c>
      <c r="E28" s="1">
        <v>449</v>
      </c>
      <c r="F28" s="1">
        <v>1</v>
      </c>
      <c r="G28" s="1">
        <v>2</v>
      </c>
      <c r="H28" s="1">
        <v>423</v>
      </c>
      <c r="I28" s="1">
        <v>2</v>
      </c>
      <c r="J28" s="1">
        <v>482</v>
      </c>
      <c r="K28" s="1">
        <v>1</v>
      </c>
      <c r="L28" s="1" t="s">
        <v>137</v>
      </c>
      <c r="M28" s="48">
        <v>46142</v>
      </c>
      <c r="N28" s="48">
        <v>46155</v>
      </c>
      <c r="O28" s="46">
        <f t="shared" si="1"/>
        <v>29</v>
      </c>
      <c r="P28" s="46" t="str">
        <f t="shared" si="1"/>
        <v>伏見台５丁目</v>
      </c>
      <c r="U28" s="46">
        <f t="shared" si="2"/>
        <v>449</v>
      </c>
      <c r="V28" s="46">
        <f t="shared" si="2"/>
        <v>1</v>
      </c>
      <c r="W28" s="46">
        <f t="shared" si="2"/>
        <v>2</v>
      </c>
      <c r="X28" s="46">
        <f t="shared" si="3"/>
        <v>452</v>
      </c>
      <c r="Y28" s="46">
        <f t="shared" si="20"/>
        <v>423</v>
      </c>
      <c r="Z28" s="46">
        <f t="shared" si="20"/>
        <v>2</v>
      </c>
      <c r="AA28" s="46">
        <f t="shared" si="5"/>
        <v>425</v>
      </c>
      <c r="AB28" s="46">
        <f t="shared" si="19"/>
        <v>482</v>
      </c>
      <c r="AC28" s="46">
        <f t="shared" si="19"/>
        <v>1</v>
      </c>
      <c r="AD28" s="46">
        <f t="shared" si="7"/>
        <v>483</v>
      </c>
      <c r="AE28" s="46">
        <f t="shared" si="8"/>
        <v>905</v>
      </c>
      <c r="AF28" s="46">
        <f t="shared" si="8"/>
        <v>3</v>
      </c>
      <c r="AG28" s="46">
        <f t="shared" si="9"/>
        <v>908</v>
      </c>
      <c r="AJ28" s="44" t="s">
        <v>68</v>
      </c>
      <c r="AK28" s="19">
        <f>AR50</f>
        <v>1776</v>
      </c>
      <c r="AL28" s="19">
        <f>AS50</f>
        <v>2421</v>
      </c>
      <c r="AM28" s="19">
        <f>AT50</f>
        <v>2543</v>
      </c>
      <c r="AN28" s="19">
        <f t="shared" si="13"/>
        <v>4964</v>
      </c>
      <c r="AO28" s="16"/>
      <c r="AP28" s="25"/>
      <c r="AQ28" s="26"/>
      <c r="AR28" s="27"/>
      <c r="AS28" s="27"/>
      <c r="AT28" s="27"/>
      <c r="AU28" s="27"/>
    </row>
    <row r="29" spans="1:49" ht="17.25" customHeight="1" x14ac:dyDescent="0.15">
      <c r="A29" s="1">
        <v>28301</v>
      </c>
      <c r="B29" s="1" t="s">
        <v>136</v>
      </c>
      <c r="C29" s="1">
        <v>30</v>
      </c>
      <c r="D29" s="1" t="s">
        <v>71</v>
      </c>
      <c r="E29" s="1">
        <v>697</v>
      </c>
      <c r="F29" s="1">
        <v>0</v>
      </c>
      <c r="G29" s="1">
        <v>4</v>
      </c>
      <c r="H29" s="1">
        <v>801</v>
      </c>
      <c r="I29" s="1">
        <v>1</v>
      </c>
      <c r="J29" s="1">
        <v>863</v>
      </c>
      <c r="K29" s="1">
        <v>3</v>
      </c>
      <c r="L29" s="1" t="s">
        <v>137</v>
      </c>
      <c r="M29" s="48">
        <v>46142</v>
      </c>
      <c r="N29" s="48">
        <v>46155</v>
      </c>
      <c r="O29" s="46">
        <f t="shared" si="1"/>
        <v>30</v>
      </c>
      <c r="P29" s="46" t="str">
        <f t="shared" si="1"/>
        <v>若葉１丁目</v>
      </c>
      <c r="U29" s="46">
        <f t="shared" si="2"/>
        <v>697</v>
      </c>
      <c r="V29" s="46">
        <f t="shared" si="2"/>
        <v>0</v>
      </c>
      <c r="W29" s="46">
        <f t="shared" si="2"/>
        <v>4</v>
      </c>
      <c r="X29" s="46">
        <f t="shared" si="3"/>
        <v>701</v>
      </c>
      <c r="Y29" s="46">
        <f t="shared" si="20"/>
        <v>801</v>
      </c>
      <c r="Z29" s="46">
        <f t="shared" si="20"/>
        <v>1</v>
      </c>
      <c r="AA29" s="46">
        <f t="shared" si="5"/>
        <v>802</v>
      </c>
      <c r="AB29" s="46">
        <f t="shared" si="19"/>
        <v>863</v>
      </c>
      <c r="AC29" s="46">
        <f t="shared" si="19"/>
        <v>3</v>
      </c>
      <c r="AD29" s="46">
        <f t="shared" si="7"/>
        <v>866</v>
      </c>
      <c r="AE29" s="46">
        <f t="shared" si="8"/>
        <v>1664</v>
      </c>
      <c r="AF29" s="46">
        <f t="shared" si="8"/>
        <v>4</v>
      </c>
      <c r="AG29" s="46">
        <f t="shared" si="9"/>
        <v>1668</v>
      </c>
      <c r="AJ29" s="44" t="s">
        <v>69</v>
      </c>
      <c r="AK29" s="19">
        <f t="shared" ref="AK29:AK52" si="21">VLOOKUP($O42,$O$2:$AG$65,10,FALSE)</f>
        <v>37</v>
      </c>
      <c r="AL29" s="19">
        <f t="shared" ref="AL29:AL52" si="22">VLOOKUP($O42,$O$2:$AG$65,13,FALSE)</f>
        <v>31</v>
      </c>
      <c r="AM29" s="19">
        <f t="shared" ref="AM29:AM52" si="23">VLOOKUP($O42,$O$2:$AG$65,16,FALSE)</f>
        <v>32</v>
      </c>
      <c r="AN29" s="19">
        <f t="shared" si="13"/>
        <v>63</v>
      </c>
      <c r="AO29" s="16"/>
      <c r="AP29" s="49" t="s">
        <v>70</v>
      </c>
      <c r="AQ29" s="50"/>
      <c r="AR29" s="29"/>
      <c r="AS29" s="39"/>
      <c r="AT29" s="39"/>
      <c r="AU29" s="40"/>
    </row>
    <row r="30" spans="1:49" ht="17.25" customHeight="1" x14ac:dyDescent="0.15">
      <c r="A30" s="1">
        <v>28301</v>
      </c>
      <c r="B30" s="1" t="s">
        <v>136</v>
      </c>
      <c r="C30" s="1">
        <v>31</v>
      </c>
      <c r="D30" s="1" t="s">
        <v>73</v>
      </c>
      <c r="E30" s="1">
        <v>664</v>
      </c>
      <c r="F30" s="1">
        <v>7</v>
      </c>
      <c r="G30" s="1">
        <v>5</v>
      </c>
      <c r="H30" s="1">
        <v>758</v>
      </c>
      <c r="I30" s="1">
        <v>8</v>
      </c>
      <c r="J30" s="1">
        <v>836</v>
      </c>
      <c r="K30" s="1">
        <v>6</v>
      </c>
      <c r="L30" s="1" t="s">
        <v>137</v>
      </c>
      <c r="M30" s="48">
        <v>46142</v>
      </c>
      <c r="N30" s="48">
        <v>46155</v>
      </c>
      <c r="O30" s="46">
        <f t="shared" si="1"/>
        <v>31</v>
      </c>
      <c r="P30" s="46" t="str">
        <f t="shared" si="1"/>
        <v>若葉２丁目</v>
      </c>
      <c r="U30" s="46">
        <f t="shared" si="2"/>
        <v>664</v>
      </c>
      <c r="V30" s="46">
        <f t="shared" si="2"/>
        <v>7</v>
      </c>
      <c r="W30" s="46">
        <f t="shared" si="2"/>
        <v>5</v>
      </c>
      <c r="X30" s="46">
        <f t="shared" si="3"/>
        <v>676</v>
      </c>
      <c r="Y30" s="46">
        <f t="shared" si="20"/>
        <v>758</v>
      </c>
      <c r="Z30" s="46">
        <f t="shared" si="20"/>
        <v>8</v>
      </c>
      <c r="AA30" s="46">
        <f t="shared" si="5"/>
        <v>766</v>
      </c>
      <c r="AB30" s="46">
        <f t="shared" si="19"/>
        <v>836</v>
      </c>
      <c r="AC30" s="46">
        <f t="shared" si="19"/>
        <v>6</v>
      </c>
      <c r="AD30" s="46">
        <f t="shared" si="7"/>
        <v>842</v>
      </c>
      <c r="AE30" s="46">
        <f t="shared" si="8"/>
        <v>1594</v>
      </c>
      <c r="AF30" s="46">
        <f t="shared" si="8"/>
        <v>14</v>
      </c>
      <c r="AG30" s="46">
        <f t="shared" si="9"/>
        <v>1608</v>
      </c>
      <c r="AJ30" s="44" t="s">
        <v>72</v>
      </c>
      <c r="AK30" s="19">
        <f t="shared" si="21"/>
        <v>78</v>
      </c>
      <c r="AL30" s="19">
        <f t="shared" si="22"/>
        <v>83</v>
      </c>
      <c r="AM30" s="19">
        <f t="shared" si="23"/>
        <v>80</v>
      </c>
      <c r="AN30" s="19">
        <f t="shared" si="13"/>
        <v>163</v>
      </c>
      <c r="AO30" s="16"/>
      <c r="AP30" s="29"/>
      <c r="AQ30" s="30"/>
      <c r="AR30" s="44" t="s">
        <v>18</v>
      </c>
      <c r="AS30" s="44" t="s">
        <v>19</v>
      </c>
      <c r="AT30" s="44" t="s">
        <v>20</v>
      </c>
      <c r="AU30" s="44" t="s">
        <v>21</v>
      </c>
    </row>
    <row r="31" spans="1:49" ht="17.25" customHeight="1" x14ac:dyDescent="0.15">
      <c r="A31" s="1">
        <v>28301</v>
      </c>
      <c r="B31" s="1" t="s">
        <v>136</v>
      </c>
      <c r="C31" s="1">
        <v>32</v>
      </c>
      <c r="D31" s="1" t="s">
        <v>76</v>
      </c>
      <c r="E31" s="1">
        <v>696</v>
      </c>
      <c r="F31" s="1">
        <v>4</v>
      </c>
      <c r="G31" s="1">
        <v>4</v>
      </c>
      <c r="H31" s="1">
        <v>818</v>
      </c>
      <c r="I31" s="1">
        <v>4</v>
      </c>
      <c r="J31" s="1">
        <v>909</v>
      </c>
      <c r="K31" s="1">
        <v>7</v>
      </c>
      <c r="L31" s="1" t="s">
        <v>137</v>
      </c>
      <c r="M31" s="48">
        <v>46142</v>
      </c>
      <c r="N31" s="48">
        <v>46155</v>
      </c>
      <c r="O31" s="46">
        <f t="shared" si="1"/>
        <v>32</v>
      </c>
      <c r="P31" s="46" t="str">
        <f t="shared" si="1"/>
        <v>白金１丁目</v>
      </c>
      <c r="U31" s="46">
        <f t="shared" si="2"/>
        <v>696</v>
      </c>
      <c r="V31" s="46">
        <f t="shared" si="2"/>
        <v>4</v>
      </c>
      <c r="W31" s="46">
        <f t="shared" si="2"/>
        <v>4</v>
      </c>
      <c r="X31" s="46">
        <f t="shared" si="3"/>
        <v>704</v>
      </c>
      <c r="Y31" s="46">
        <f t="shared" si="20"/>
        <v>818</v>
      </c>
      <c r="Z31" s="46">
        <f t="shared" si="20"/>
        <v>4</v>
      </c>
      <c r="AA31" s="46">
        <f t="shared" si="5"/>
        <v>822</v>
      </c>
      <c r="AB31" s="46">
        <f t="shared" si="19"/>
        <v>909</v>
      </c>
      <c r="AC31" s="46">
        <f t="shared" si="19"/>
        <v>7</v>
      </c>
      <c r="AD31" s="46">
        <f t="shared" si="7"/>
        <v>916</v>
      </c>
      <c r="AE31" s="46">
        <f t="shared" si="8"/>
        <v>1727</v>
      </c>
      <c r="AF31" s="46">
        <f t="shared" si="8"/>
        <v>11</v>
      </c>
      <c r="AG31" s="46">
        <f t="shared" si="9"/>
        <v>1738</v>
      </c>
      <c r="AJ31" s="44" t="s">
        <v>74</v>
      </c>
      <c r="AK31" s="19">
        <f t="shared" si="21"/>
        <v>65</v>
      </c>
      <c r="AL31" s="19">
        <f t="shared" si="22"/>
        <v>57</v>
      </c>
      <c r="AM31" s="19">
        <f t="shared" si="23"/>
        <v>65</v>
      </c>
      <c r="AN31" s="19">
        <f t="shared" si="13"/>
        <v>122</v>
      </c>
      <c r="AO31" s="28"/>
      <c r="AP31" s="49" t="s">
        <v>75</v>
      </c>
      <c r="AQ31" s="50"/>
      <c r="AR31" s="24">
        <f>VLOOKUP($O29,$O$2:$AG$65,10,FALSE)</f>
        <v>701</v>
      </c>
      <c r="AS31" s="24">
        <f>VLOOKUP($O29,$O$2:$AG$65,13,FALSE)</f>
        <v>802</v>
      </c>
      <c r="AT31" s="24">
        <f>VLOOKUP($O29,$O$2:$AG$65,16,FALSE)</f>
        <v>866</v>
      </c>
      <c r="AU31" s="19">
        <f t="shared" ref="AU31:AU37" si="24">AS31+AT31</f>
        <v>1668</v>
      </c>
    </row>
    <row r="32" spans="1:49" ht="17.25" customHeight="1" x14ac:dyDescent="0.15">
      <c r="A32" s="1">
        <v>28301</v>
      </c>
      <c r="B32" s="1" t="s">
        <v>136</v>
      </c>
      <c r="C32" s="1">
        <v>33</v>
      </c>
      <c r="D32" s="1" t="s">
        <v>79</v>
      </c>
      <c r="E32" s="1">
        <v>965</v>
      </c>
      <c r="F32" s="1">
        <v>1</v>
      </c>
      <c r="G32" s="1">
        <v>6</v>
      </c>
      <c r="H32" s="1">
        <v>1347</v>
      </c>
      <c r="I32" s="1">
        <v>4</v>
      </c>
      <c r="J32" s="1">
        <v>1393</v>
      </c>
      <c r="K32" s="1">
        <v>4</v>
      </c>
      <c r="L32" s="1" t="s">
        <v>137</v>
      </c>
      <c r="M32" s="48">
        <v>46142</v>
      </c>
      <c r="N32" s="48">
        <v>46155</v>
      </c>
      <c r="O32" s="46">
        <f t="shared" si="1"/>
        <v>33</v>
      </c>
      <c r="P32" s="46" t="str">
        <f t="shared" si="1"/>
        <v>白金２丁目</v>
      </c>
      <c r="U32" s="46">
        <f t="shared" si="2"/>
        <v>965</v>
      </c>
      <c r="V32" s="46">
        <f t="shared" si="2"/>
        <v>1</v>
      </c>
      <c r="W32" s="46">
        <f t="shared" si="2"/>
        <v>6</v>
      </c>
      <c r="X32" s="46">
        <f t="shared" si="3"/>
        <v>972</v>
      </c>
      <c r="Y32" s="46">
        <f t="shared" si="20"/>
        <v>1347</v>
      </c>
      <c r="Z32" s="46">
        <f t="shared" si="20"/>
        <v>4</v>
      </c>
      <c r="AA32" s="46">
        <f t="shared" si="5"/>
        <v>1351</v>
      </c>
      <c r="AB32" s="46">
        <f t="shared" si="19"/>
        <v>1393</v>
      </c>
      <c r="AC32" s="46">
        <f t="shared" si="19"/>
        <v>4</v>
      </c>
      <c r="AD32" s="46">
        <f t="shared" si="7"/>
        <v>1397</v>
      </c>
      <c r="AE32" s="46">
        <f t="shared" si="8"/>
        <v>2740</v>
      </c>
      <c r="AF32" s="46">
        <f t="shared" si="8"/>
        <v>8</v>
      </c>
      <c r="AG32" s="46">
        <f t="shared" si="9"/>
        <v>2748</v>
      </c>
      <c r="AJ32" s="44" t="s">
        <v>77</v>
      </c>
      <c r="AK32" s="19">
        <f t="shared" si="21"/>
        <v>43</v>
      </c>
      <c r="AL32" s="19">
        <f t="shared" si="22"/>
        <v>43</v>
      </c>
      <c r="AM32" s="19">
        <f t="shared" si="23"/>
        <v>39</v>
      </c>
      <c r="AN32" s="19">
        <f t="shared" si="13"/>
        <v>82</v>
      </c>
      <c r="AO32" s="28"/>
      <c r="AP32" s="49" t="s">
        <v>78</v>
      </c>
      <c r="AQ32" s="50"/>
      <c r="AR32" s="24">
        <f>VLOOKUP($O30,$O$2:$AG$65,10,FALSE)</f>
        <v>676</v>
      </c>
      <c r="AS32" s="24">
        <f>VLOOKUP($O30,$O$2:$AG$65,13,FALSE)</f>
        <v>766</v>
      </c>
      <c r="AT32" s="24">
        <f>VLOOKUP($O30,$O$2:$AG$65,16,FALSE)</f>
        <v>842</v>
      </c>
      <c r="AU32" s="19">
        <f t="shared" si="24"/>
        <v>1608</v>
      </c>
    </row>
    <row r="33" spans="1:47" ht="17.25" customHeight="1" x14ac:dyDescent="0.15">
      <c r="A33" s="1">
        <v>28301</v>
      </c>
      <c r="B33" s="1" t="s">
        <v>136</v>
      </c>
      <c r="C33" s="1">
        <v>34</v>
      </c>
      <c r="D33" s="1" t="s">
        <v>82</v>
      </c>
      <c r="E33" s="1">
        <v>581</v>
      </c>
      <c r="F33" s="1">
        <v>1</v>
      </c>
      <c r="G33" s="1">
        <v>5</v>
      </c>
      <c r="H33" s="1">
        <v>697</v>
      </c>
      <c r="I33" s="1">
        <v>3</v>
      </c>
      <c r="J33" s="1">
        <v>715</v>
      </c>
      <c r="K33" s="1">
        <v>3</v>
      </c>
      <c r="L33" s="1" t="s">
        <v>137</v>
      </c>
      <c r="M33" s="48">
        <v>46142</v>
      </c>
      <c r="N33" s="48">
        <v>46155</v>
      </c>
      <c r="O33" s="46">
        <f t="shared" si="1"/>
        <v>34</v>
      </c>
      <c r="P33" s="46" t="str">
        <f t="shared" si="1"/>
        <v>白金３丁目</v>
      </c>
      <c r="U33" s="46">
        <f t="shared" si="2"/>
        <v>581</v>
      </c>
      <c r="V33" s="46">
        <f t="shared" si="2"/>
        <v>1</v>
      </c>
      <c r="W33" s="46">
        <f t="shared" si="2"/>
        <v>5</v>
      </c>
      <c r="X33" s="46">
        <f t="shared" si="3"/>
        <v>587</v>
      </c>
      <c r="Y33" s="46">
        <f t="shared" si="20"/>
        <v>697</v>
      </c>
      <c r="Z33" s="46">
        <f t="shared" si="20"/>
        <v>3</v>
      </c>
      <c r="AA33" s="46">
        <f t="shared" si="5"/>
        <v>700</v>
      </c>
      <c r="AB33" s="46">
        <f t="shared" si="19"/>
        <v>715</v>
      </c>
      <c r="AC33" s="46">
        <f t="shared" si="19"/>
        <v>3</v>
      </c>
      <c r="AD33" s="46">
        <f t="shared" si="7"/>
        <v>718</v>
      </c>
      <c r="AE33" s="46">
        <f t="shared" si="8"/>
        <v>1412</v>
      </c>
      <c r="AF33" s="46">
        <f t="shared" si="8"/>
        <v>6</v>
      </c>
      <c r="AG33" s="46">
        <f t="shared" si="9"/>
        <v>1418</v>
      </c>
      <c r="AJ33" s="44" t="s">
        <v>80</v>
      </c>
      <c r="AK33" s="19">
        <f t="shared" si="21"/>
        <v>10</v>
      </c>
      <c r="AL33" s="19">
        <f t="shared" si="22"/>
        <v>11</v>
      </c>
      <c r="AM33" s="19">
        <f t="shared" si="23"/>
        <v>12</v>
      </c>
      <c r="AN33" s="19">
        <f t="shared" si="13"/>
        <v>23</v>
      </c>
      <c r="AO33" s="28"/>
      <c r="AP33" s="49" t="s">
        <v>81</v>
      </c>
      <c r="AQ33" s="50"/>
      <c r="AR33" s="24">
        <f>VLOOKUP($O40,$O$2:$AG$65,10,FALSE)</f>
        <v>266</v>
      </c>
      <c r="AS33" s="24">
        <f>VLOOKUP($O40,$O$2:$AG$65,13,FALSE)</f>
        <v>234</v>
      </c>
      <c r="AT33" s="24">
        <f>VLOOKUP($O40,$O$2:$AG$65,16,FALSE)</f>
        <v>287</v>
      </c>
      <c r="AU33" s="19">
        <f t="shared" si="24"/>
        <v>521</v>
      </c>
    </row>
    <row r="34" spans="1:47" ht="17.25" customHeight="1" x14ac:dyDescent="0.15">
      <c r="A34" s="1">
        <v>28301</v>
      </c>
      <c r="B34" s="1" t="s">
        <v>136</v>
      </c>
      <c r="C34" s="1">
        <v>36</v>
      </c>
      <c r="D34" s="1" t="s">
        <v>87</v>
      </c>
      <c r="E34" s="1">
        <v>655</v>
      </c>
      <c r="F34" s="1">
        <v>3</v>
      </c>
      <c r="G34" s="1">
        <v>3</v>
      </c>
      <c r="H34" s="1">
        <v>651</v>
      </c>
      <c r="I34" s="1">
        <v>4</v>
      </c>
      <c r="J34" s="1">
        <v>752</v>
      </c>
      <c r="K34" s="1">
        <v>3</v>
      </c>
      <c r="L34" s="1" t="s">
        <v>137</v>
      </c>
      <c r="M34" s="48">
        <v>46142</v>
      </c>
      <c r="N34" s="48">
        <v>46155</v>
      </c>
      <c r="O34" s="46">
        <f t="shared" si="1"/>
        <v>36</v>
      </c>
      <c r="P34" s="46" t="str">
        <f t="shared" si="1"/>
        <v>サウンズヒル松尾台</v>
      </c>
      <c r="U34" s="46">
        <f t="shared" si="2"/>
        <v>655</v>
      </c>
      <c r="V34" s="46">
        <f t="shared" si="2"/>
        <v>3</v>
      </c>
      <c r="W34" s="46">
        <f t="shared" si="2"/>
        <v>3</v>
      </c>
      <c r="X34" s="46">
        <f t="shared" si="3"/>
        <v>661</v>
      </c>
      <c r="Y34" s="46">
        <f t="shared" si="20"/>
        <v>651</v>
      </c>
      <c r="Z34" s="46">
        <f t="shared" si="20"/>
        <v>4</v>
      </c>
      <c r="AA34" s="46">
        <f t="shared" si="5"/>
        <v>655</v>
      </c>
      <c r="AB34" s="46">
        <f t="shared" si="19"/>
        <v>752</v>
      </c>
      <c r="AC34" s="46">
        <f t="shared" si="19"/>
        <v>3</v>
      </c>
      <c r="AD34" s="46">
        <f t="shared" si="7"/>
        <v>755</v>
      </c>
      <c r="AE34" s="46">
        <f t="shared" si="8"/>
        <v>1403</v>
      </c>
      <c r="AF34" s="46">
        <f t="shared" si="8"/>
        <v>7</v>
      </c>
      <c r="AG34" s="46">
        <f t="shared" si="9"/>
        <v>1410</v>
      </c>
      <c r="AJ34" s="44" t="s">
        <v>83</v>
      </c>
      <c r="AK34" s="19">
        <f t="shared" si="21"/>
        <v>37</v>
      </c>
      <c r="AL34" s="19">
        <f t="shared" si="22"/>
        <v>43</v>
      </c>
      <c r="AM34" s="19">
        <f t="shared" si="23"/>
        <v>41</v>
      </c>
      <c r="AN34" s="19">
        <f t="shared" si="13"/>
        <v>84</v>
      </c>
      <c r="AO34" s="28"/>
      <c r="AP34" s="49" t="s">
        <v>84</v>
      </c>
      <c r="AQ34" s="50"/>
      <c r="AR34" s="24">
        <f>VLOOKUP($O41,$O$2:$AG$65,10,FALSE)</f>
        <v>243</v>
      </c>
      <c r="AS34" s="24">
        <f>VLOOKUP($O41,$O$2:$AG$65,13,FALSE)</f>
        <v>241</v>
      </c>
      <c r="AT34" s="24">
        <f>VLOOKUP($O41,$O$2:$AG$65,16,FALSE)</f>
        <v>260</v>
      </c>
      <c r="AU34" s="19">
        <f t="shared" si="24"/>
        <v>501</v>
      </c>
    </row>
    <row r="35" spans="1:47" ht="17.25" customHeight="1" x14ac:dyDescent="0.15">
      <c r="A35" s="1">
        <v>28301</v>
      </c>
      <c r="B35" s="1" t="s">
        <v>136</v>
      </c>
      <c r="C35" s="1">
        <v>37</v>
      </c>
      <c r="D35" s="1" t="s">
        <v>89</v>
      </c>
      <c r="E35" s="1">
        <v>456</v>
      </c>
      <c r="F35" s="1">
        <v>1</v>
      </c>
      <c r="G35" s="1">
        <v>1</v>
      </c>
      <c r="H35" s="1">
        <v>493</v>
      </c>
      <c r="I35" s="1">
        <v>4</v>
      </c>
      <c r="J35" s="1">
        <v>552</v>
      </c>
      <c r="K35" s="1">
        <v>4</v>
      </c>
      <c r="L35" s="1" t="s">
        <v>137</v>
      </c>
      <c r="M35" s="48">
        <v>46142</v>
      </c>
      <c r="N35" s="48">
        <v>46155</v>
      </c>
      <c r="O35" s="46">
        <f t="shared" si="1"/>
        <v>37</v>
      </c>
      <c r="P35" s="46" t="str">
        <f t="shared" si="1"/>
        <v>つつじが丘１丁目</v>
      </c>
      <c r="U35" s="46">
        <f t="shared" si="2"/>
        <v>456</v>
      </c>
      <c r="V35" s="46">
        <f t="shared" si="2"/>
        <v>1</v>
      </c>
      <c r="W35" s="46">
        <f t="shared" si="2"/>
        <v>1</v>
      </c>
      <c r="X35" s="46">
        <f t="shared" si="3"/>
        <v>458</v>
      </c>
      <c r="Y35" s="46">
        <f t="shared" si="20"/>
        <v>493</v>
      </c>
      <c r="Z35" s="46">
        <f t="shared" si="20"/>
        <v>4</v>
      </c>
      <c r="AA35" s="46">
        <f t="shared" si="5"/>
        <v>497</v>
      </c>
      <c r="AB35" s="46">
        <f t="shared" si="19"/>
        <v>552</v>
      </c>
      <c r="AC35" s="46">
        <f t="shared" si="19"/>
        <v>4</v>
      </c>
      <c r="AD35" s="46">
        <f t="shared" si="7"/>
        <v>556</v>
      </c>
      <c r="AE35" s="46">
        <f t="shared" si="8"/>
        <v>1045</v>
      </c>
      <c r="AF35" s="46">
        <f t="shared" si="8"/>
        <v>8</v>
      </c>
      <c r="AG35" s="46">
        <f t="shared" si="9"/>
        <v>1053</v>
      </c>
      <c r="AJ35" s="44" t="s">
        <v>85</v>
      </c>
      <c r="AK35" s="19">
        <f t="shared" si="21"/>
        <v>22</v>
      </c>
      <c r="AL35" s="19">
        <f t="shared" si="22"/>
        <v>19</v>
      </c>
      <c r="AM35" s="19">
        <f t="shared" si="23"/>
        <v>17</v>
      </c>
      <c r="AN35" s="19">
        <f t="shared" si="13"/>
        <v>36</v>
      </c>
      <c r="AO35" s="28"/>
      <c r="AP35" s="49" t="s">
        <v>86</v>
      </c>
      <c r="AQ35" s="50"/>
      <c r="AR35" s="24">
        <f>VLOOKUP($O31,$O$2:$AG$65,10,FALSE)</f>
        <v>704</v>
      </c>
      <c r="AS35" s="24">
        <f>VLOOKUP($O31,$O$2:$AG$65,13,FALSE)</f>
        <v>822</v>
      </c>
      <c r="AT35" s="24">
        <f>VLOOKUP($O31,$O$2:$AG$65,16,FALSE)</f>
        <v>916</v>
      </c>
      <c r="AU35" s="19">
        <f t="shared" si="24"/>
        <v>1738</v>
      </c>
    </row>
    <row r="36" spans="1:47" ht="17.25" customHeight="1" x14ac:dyDescent="0.15">
      <c r="A36" s="1">
        <v>28301</v>
      </c>
      <c r="B36" s="1" t="s">
        <v>136</v>
      </c>
      <c r="C36" s="1">
        <v>38</v>
      </c>
      <c r="D36" s="1" t="s">
        <v>91</v>
      </c>
      <c r="E36" s="1">
        <v>413</v>
      </c>
      <c r="F36" s="1">
        <v>3</v>
      </c>
      <c r="G36" s="1">
        <v>3</v>
      </c>
      <c r="H36" s="1">
        <v>543</v>
      </c>
      <c r="I36" s="1">
        <v>3</v>
      </c>
      <c r="J36" s="1">
        <v>573</v>
      </c>
      <c r="K36" s="1">
        <v>5</v>
      </c>
      <c r="L36" s="1" t="s">
        <v>137</v>
      </c>
      <c r="M36" s="48">
        <v>46142</v>
      </c>
      <c r="N36" s="48">
        <v>46155</v>
      </c>
      <c r="O36" s="46">
        <f t="shared" si="1"/>
        <v>38</v>
      </c>
      <c r="P36" s="46" t="str">
        <f t="shared" si="1"/>
        <v>つつじが丘２丁目</v>
      </c>
      <c r="U36" s="46">
        <f t="shared" si="2"/>
        <v>413</v>
      </c>
      <c r="V36" s="46">
        <f t="shared" si="2"/>
        <v>3</v>
      </c>
      <c r="W36" s="46">
        <f t="shared" si="2"/>
        <v>3</v>
      </c>
      <c r="X36" s="46">
        <f t="shared" si="3"/>
        <v>419</v>
      </c>
      <c r="Y36" s="46">
        <f t="shared" si="20"/>
        <v>543</v>
      </c>
      <c r="Z36" s="46">
        <f t="shared" si="20"/>
        <v>3</v>
      </c>
      <c r="AA36" s="46">
        <f t="shared" si="5"/>
        <v>546</v>
      </c>
      <c r="AB36" s="46">
        <f t="shared" si="19"/>
        <v>573</v>
      </c>
      <c r="AC36" s="46">
        <f t="shared" si="19"/>
        <v>5</v>
      </c>
      <c r="AD36" s="46">
        <f t="shared" si="7"/>
        <v>578</v>
      </c>
      <c r="AE36" s="46">
        <f t="shared" si="8"/>
        <v>1116</v>
      </c>
      <c r="AF36" s="46">
        <f t="shared" si="8"/>
        <v>8</v>
      </c>
      <c r="AG36" s="46">
        <f t="shared" si="9"/>
        <v>1124</v>
      </c>
      <c r="AJ36" s="44" t="s">
        <v>88</v>
      </c>
      <c r="AK36" s="19">
        <f t="shared" si="21"/>
        <v>122</v>
      </c>
      <c r="AL36" s="19">
        <f t="shared" si="22"/>
        <v>105</v>
      </c>
      <c r="AM36" s="19">
        <f t="shared" si="23"/>
        <v>121</v>
      </c>
      <c r="AN36" s="19">
        <f t="shared" si="13"/>
        <v>226</v>
      </c>
      <c r="AO36" s="28"/>
      <c r="AP36" s="49" t="s">
        <v>79</v>
      </c>
      <c r="AQ36" s="50"/>
      <c r="AR36" s="24">
        <f>VLOOKUP($O32,$O$2:$AG$65,10,FALSE)</f>
        <v>972</v>
      </c>
      <c r="AS36" s="24">
        <f>VLOOKUP($O32,$O$2:$AG$65,13,FALSE)</f>
        <v>1351</v>
      </c>
      <c r="AT36" s="24">
        <f>VLOOKUP($O32,$O$2:$AG$65,16,FALSE)</f>
        <v>1397</v>
      </c>
      <c r="AU36" s="19">
        <f t="shared" si="24"/>
        <v>2748</v>
      </c>
    </row>
    <row r="37" spans="1:47" ht="17.25" customHeight="1" x14ac:dyDescent="0.15">
      <c r="A37" s="1">
        <v>28301</v>
      </c>
      <c r="B37" s="1" t="s">
        <v>136</v>
      </c>
      <c r="C37" s="1">
        <v>39</v>
      </c>
      <c r="D37" s="1" t="s">
        <v>93</v>
      </c>
      <c r="E37" s="1">
        <v>193</v>
      </c>
      <c r="F37" s="1">
        <v>1</v>
      </c>
      <c r="G37" s="1">
        <v>6</v>
      </c>
      <c r="H37" s="1">
        <v>314</v>
      </c>
      <c r="I37" s="1">
        <v>2</v>
      </c>
      <c r="J37" s="1">
        <v>311</v>
      </c>
      <c r="K37" s="1">
        <v>6</v>
      </c>
      <c r="L37" s="1" t="s">
        <v>137</v>
      </c>
      <c r="M37" s="48">
        <v>46142</v>
      </c>
      <c r="N37" s="48">
        <v>46155</v>
      </c>
      <c r="O37" s="46">
        <f t="shared" si="1"/>
        <v>39</v>
      </c>
      <c r="P37" s="46" t="str">
        <f t="shared" si="1"/>
        <v>つつじが丘３丁目</v>
      </c>
      <c r="U37" s="46">
        <f t="shared" si="2"/>
        <v>193</v>
      </c>
      <c r="V37" s="46">
        <f t="shared" si="2"/>
        <v>1</v>
      </c>
      <c r="W37" s="46">
        <f t="shared" si="2"/>
        <v>6</v>
      </c>
      <c r="X37" s="46">
        <f t="shared" si="3"/>
        <v>200</v>
      </c>
      <c r="Y37" s="46">
        <f t="shared" si="20"/>
        <v>314</v>
      </c>
      <c r="Z37" s="46">
        <f t="shared" si="20"/>
        <v>2</v>
      </c>
      <c r="AA37" s="46">
        <f t="shared" si="5"/>
        <v>316</v>
      </c>
      <c r="AB37" s="46">
        <f t="shared" si="19"/>
        <v>311</v>
      </c>
      <c r="AC37" s="46">
        <f t="shared" si="19"/>
        <v>6</v>
      </c>
      <c r="AD37" s="46">
        <f t="shared" si="7"/>
        <v>317</v>
      </c>
      <c r="AE37" s="46">
        <f t="shared" si="8"/>
        <v>625</v>
      </c>
      <c r="AF37" s="46">
        <f t="shared" si="8"/>
        <v>8</v>
      </c>
      <c r="AG37" s="46">
        <f t="shared" si="9"/>
        <v>633</v>
      </c>
      <c r="AJ37" s="44" t="s">
        <v>90</v>
      </c>
      <c r="AK37" s="19">
        <f t="shared" si="21"/>
        <v>161</v>
      </c>
      <c r="AL37" s="19">
        <f t="shared" si="22"/>
        <v>135</v>
      </c>
      <c r="AM37" s="19">
        <f t="shared" si="23"/>
        <v>151</v>
      </c>
      <c r="AN37" s="19">
        <f t="shared" si="13"/>
        <v>286</v>
      </c>
      <c r="AO37" s="28"/>
      <c r="AP37" s="49" t="s">
        <v>82</v>
      </c>
      <c r="AQ37" s="50"/>
      <c r="AR37" s="24">
        <f>VLOOKUP($O33,$O$2:$AG$65,10,FALSE)</f>
        <v>587</v>
      </c>
      <c r="AS37" s="24">
        <f>VLOOKUP($O33,$O$2:$AG$65,13,FALSE)</f>
        <v>700</v>
      </c>
      <c r="AT37" s="24">
        <f>VLOOKUP($O33,$O$2:$AG$65,16,FALSE)</f>
        <v>718</v>
      </c>
      <c r="AU37" s="19">
        <f t="shared" si="24"/>
        <v>1418</v>
      </c>
    </row>
    <row r="38" spans="1:47" ht="17.25" customHeight="1" x14ac:dyDescent="0.15">
      <c r="A38" s="1">
        <v>28301</v>
      </c>
      <c r="B38" s="1" t="s">
        <v>136</v>
      </c>
      <c r="C38" s="1">
        <v>40</v>
      </c>
      <c r="D38" s="1" t="s">
        <v>95</v>
      </c>
      <c r="E38" s="1">
        <v>367</v>
      </c>
      <c r="F38" s="1">
        <v>1</v>
      </c>
      <c r="G38" s="1">
        <v>4</v>
      </c>
      <c r="H38" s="1">
        <v>567</v>
      </c>
      <c r="I38" s="1">
        <v>3</v>
      </c>
      <c r="J38" s="1">
        <v>575</v>
      </c>
      <c r="K38" s="1">
        <v>3</v>
      </c>
      <c r="L38" s="1" t="s">
        <v>137</v>
      </c>
      <c r="M38" s="48">
        <v>46142</v>
      </c>
      <c r="N38" s="48">
        <v>46155</v>
      </c>
      <c r="O38" s="46">
        <f t="shared" si="1"/>
        <v>40</v>
      </c>
      <c r="P38" s="46" t="str">
        <f t="shared" si="1"/>
        <v>つつじが丘４丁目</v>
      </c>
      <c r="U38" s="46">
        <f t="shared" si="2"/>
        <v>367</v>
      </c>
      <c r="V38" s="46">
        <f t="shared" si="2"/>
        <v>1</v>
      </c>
      <c r="W38" s="46">
        <f t="shared" si="2"/>
        <v>4</v>
      </c>
      <c r="X38" s="46">
        <f t="shared" si="3"/>
        <v>372</v>
      </c>
      <c r="Y38" s="46">
        <f t="shared" si="20"/>
        <v>567</v>
      </c>
      <c r="Z38" s="46">
        <f t="shared" si="20"/>
        <v>3</v>
      </c>
      <c r="AA38" s="46">
        <f t="shared" si="5"/>
        <v>570</v>
      </c>
      <c r="AB38" s="46">
        <f t="shared" si="19"/>
        <v>575</v>
      </c>
      <c r="AC38" s="46">
        <f t="shared" si="19"/>
        <v>3</v>
      </c>
      <c r="AD38" s="46">
        <f t="shared" si="7"/>
        <v>578</v>
      </c>
      <c r="AE38" s="46">
        <f t="shared" si="8"/>
        <v>1142</v>
      </c>
      <c r="AF38" s="46">
        <f t="shared" si="8"/>
        <v>6</v>
      </c>
      <c r="AG38" s="46">
        <f t="shared" si="9"/>
        <v>1148</v>
      </c>
      <c r="AJ38" s="44" t="s">
        <v>92</v>
      </c>
      <c r="AK38" s="19">
        <f t="shared" si="21"/>
        <v>36</v>
      </c>
      <c r="AL38" s="19">
        <f t="shared" si="22"/>
        <v>34</v>
      </c>
      <c r="AM38" s="19">
        <f t="shared" si="23"/>
        <v>33</v>
      </c>
      <c r="AN38" s="19">
        <f t="shared" si="13"/>
        <v>67</v>
      </c>
      <c r="AO38" s="16"/>
      <c r="AP38" s="49" t="s">
        <v>62</v>
      </c>
      <c r="AQ38" s="50"/>
      <c r="AR38" s="19">
        <f>SUM(AR31:AR37)</f>
        <v>4149</v>
      </c>
      <c r="AS38" s="19">
        <f>SUM(AS31:AS37)</f>
        <v>4916</v>
      </c>
      <c r="AT38" s="19">
        <f>SUM(AT31:AT37)</f>
        <v>5286</v>
      </c>
      <c r="AU38" s="19">
        <f>SUM(AU31:AU37)</f>
        <v>10202</v>
      </c>
    </row>
    <row r="39" spans="1:47" ht="17.25" customHeight="1" x14ac:dyDescent="0.15">
      <c r="A39" s="1">
        <v>28301</v>
      </c>
      <c r="B39" s="1" t="s">
        <v>136</v>
      </c>
      <c r="C39" s="1">
        <v>41</v>
      </c>
      <c r="D39" s="1" t="s">
        <v>97</v>
      </c>
      <c r="E39" s="1">
        <v>321</v>
      </c>
      <c r="F39" s="1">
        <v>1</v>
      </c>
      <c r="G39" s="1">
        <v>5</v>
      </c>
      <c r="H39" s="1">
        <v>489</v>
      </c>
      <c r="I39" s="1">
        <v>3</v>
      </c>
      <c r="J39" s="1">
        <v>510</v>
      </c>
      <c r="K39" s="1">
        <v>4</v>
      </c>
      <c r="L39" s="1" t="s">
        <v>137</v>
      </c>
      <c r="M39" s="48">
        <v>46142</v>
      </c>
      <c r="N39" s="48">
        <v>46155</v>
      </c>
      <c r="O39" s="46">
        <f t="shared" si="1"/>
        <v>41</v>
      </c>
      <c r="P39" s="46" t="str">
        <f t="shared" si="1"/>
        <v>つつじが丘５丁目</v>
      </c>
      <c r="U39" s="46">
        <f t="shared" si="2"/>
        <v>321</v>
      </c>
      <c r="V39" s="46">
        <f t="shared" si="2"/>
        <v>1</v>
      </c>
      <c r="W39" s="46">
        <f t="shared" si="2"/>
        <v>5</v>
      </c>
      <c r="X39" s="46">
        <f t="shared" si="3"/>
        <v>327</v>
      </c>
      <c r="Y39" s="46">
        <f t="shared" si="20"/>
        <v>489</v>
      </c>
      <c r="Z39" s="46">
        <f t="shared" si="20"/>
        <v>3</v>
      </c>
      <c r="AA39" s="46">
        <f t="shared" si="5"/>
        <v>492</v>
      </c>
      <c r="AB39" s="46">
        <f t="shared" si="19"/>
        <v>510</v>
      </c>
      <c r="AC39" s="46">
        <f t="shared" si="19"/>
        <v>4</v>
      </c>
      <c r="AD39" s="46">
        <f t="shared" si="7"/>
        <v>514</v>
      </c>
      <c r="AE39" s="46">
        <f t="shared" si="8"/>
        <v>999</v>
      </c>
      <c r="AF39" s="46">
        <f t="shared" si="8"/>
        <v>7</v>
      </c>
      <c r="AG39" s="46">
        <f t="shared" si="9"/>
        <v>1006</v>
      </c>
      <c r="AJ39" s="44" t="s">
        <v>94</v>
      </c>
      <c r="AK39" s="19">
        <f t="shared" si="21"/>
        <v>35</v>
      </c>
      <c r="AL39" s="19">
        <f t="shared" si="22"/>
        <v>27</v>
      </c>
      <c r="AM39" s="19">
        <f t="shared" si="23"/>
        <v>32</v>
      </c>
      <c r="AN39" s="19">
        <f t="shared" si="13"/>
        <v>59</v>
      </c>
      <c r="AO39" s="16"/>
      <c r="AP39" s="25"/>
      <c r="AQ39" s="41"/>
      <c r="AR39" s="41"/>
      <c r="AS39" s="41"/>
      <c r="AT39" s="41"/>
      <c r="AU39" s="41"/>
    </row>
    <row r="40" spans="1:47" ht="17.25" customHeight="1" x14ac:dyDescent="0.15">
      <c r="A40" s="1">
        <v>28301</v>
      </c>
      <c r="B40" s="1" t="s">
        <v>136</v>
      </c>
      <c r="C40" s="1">
        <v>42</v>
      </c>
      <c r="D40" s="1" t="s">
        <v>99</v>
      </c>
      <c r="E40" s="1">
        <v>255</v>
      </c>
      <c r="F40" s="1">
        <v>7</v>
      </c>
      <c r="G40" s="1">
        <v>4</v>
      </c>
      <c r="H40" s="1">
        <v>228</v>
      </c>
      <c r="I40" s="1">
        <v>6</v>
      </c>
      <c r="J40" s="1">
        <v>280</v>
      </c>
      <c r="K40" s="1">
        <v>7</v>
      </c>
      <c r="L40" s="1" t="s">
        <v>137</v>
      </c>
      <c r="M40" s="48">
        <v>46142</v>
      </c>
      <c r="N40" s="48">
        <v>46155</v>
      </c>
      <c r="O40" s="46">
        <f t="shared" si="1"/>
        <v>42</v>
      </c>
      <c r="P40" s="46" t="str">
        <f t="shared" si="1"/>
        <v>レックスパーク猪名川</v>
      </c>
      <c r="U40" s="46">
        <f t="shared" si="2"/>
        <v>255</v>
      </c>
      <c r="V40" s="46">
        <f t="shared" si="2"/>
        <v>7</v>
      </c>
      <c r="W40" s="46">
        <f t="shared" si="2"/>
        <v>4</v>
      </c>
      <c r="X40" s="46">
        <f t="shared" si="3"/>
        <v>266</v>
      </c>
      <c r="Y40" s="46">
        <f t="shared" si="20"/>
        <v>228</v>
      </c>
      <c r="Z40" s="46">
        <f t="shared" si="20"/>
        <v>6</v>
      </c>
      <c r="AA40" s="46">
        <f t="shared" si="5"/>
        <v>234</v>
      </c>
      <c r="AB40" s="46">
        <f t="shared" si="19"/>
        <v>280</v>
      </c>
      <c r="AC40" s="46">
        <f t="shared" si="19"/>
        <v>7</v>
      </c>
      <c r="AD40" s="46">
        <f t="shared" si="7"/>
        <v>287</v>
      </c>
      <c r="AE40" s="46">
        <f t="shared" si="8"/>
        <v>508</v>
      </c>
      <c r="AF40" s="46">
        <f t="shared" si="8"/>
        <v>13</v>
      </c>
      <c r="AG40" s="46">
        <f t="shared" si="9"/>
        <v>521</v>
      </c>
      <c r="AJ40" s="44" t="s">
        <v>96</v>
      </c>
      <c r="AK40" s="19">
        <f t="shared" si="21"/>
        <v>116</v>
      </c>
      <c r="AL40" s="19">
        <f t="shared" si="22"/>
        <v>98</v>
      </c>
      <c r="AM40" s="19">
        <f t="shared" si="23"/>
        <v>113</v>
      </c>
      <c r="AN40" s="19">
        <f t="shared" si="13"/>
        <v>211</v>
      </c>
      <c r="AO40" s="16"/>
      <c r="AP40" s="25"/>
      <c r="AQ40" s="41"/>
      <c r="AR40" s="41"/>
      <c r="AS40" s="41"/>
      <c r="AT40" s="41"/>
      <c r="AU40" s="41"/>
    </row>
    <row r="41" spans="1:47" ht="17.25" customHeight="1" x14ac:dyDescent="0.15">
      <c r="A41" s="1">
        <v>28301</v>
      </c>
      <c r="B41" s="1" t="s">
        <v>136</v>
      </c>
      <c r="C41" s="1">
        <v>43</v>
      </c>
      <c r="D41" s="1" t="s">
        <v>101</v>
      </c>
      <c r="E41" s="1">
        <v>242</v>
      </c>
      <c r="F41" s="1">
        <v>0</v>
      </c>
      <c r="G41" s="1">
        <v>1</v>
      </c>
      <c r="H41" s="1">
        <v>240</v>
      </c>
      <c r="I41" s="1">
        <v>1</v>
      </c>
      <c r="J41" s="1">
        <v>260</v>
      </c>
      <c r="K41" s="1">
        <v>0</v>
      </c>
      <c r="L41" s="1" t="s">
        <v>137</v>
      </c>
      <c r="M41" s="48">
        <v>46142</v>
      </c>
      <c r="N41" s="48">
        <v>46155</v>
      </c>
      <c r="O41" s="46">
        <f t="shared" si="1"/>
        <v>43</v>
      </c>
      <c r="P41" s="46" t="str">
        <f t="shared" si="1"/>
        <v>パークハウス猪名川</v>
      </c>
      <c r="U41" s="46">
        <f t="shared" si="2"/>
        <v>242</v>
      </c>
      <c r="V41" s="46">
        <f t="shared" si="2"/>
        <v>0</v>
      </c>
      <c r="W41" s="46">
        <f t="shared" si="2"/>
        <v>1</v>
      </c>
      <c r="X41" s="46">
        <f t="shared" si="3"/>
        <v>243</v>
      </c>
      <c r="Y41" s="46">
        <f t="shared" si="20"/>
        <v>240</v>
      </c>
      <c r="Z41" s="46">
        <f t="shared" si="20"/>
        <v>1</v>
      </c>
      <c r="AA41" s="46">
        <f t="shared" si="5"/>
        <v>241</v>
      </c>
      <c r="AB41" s="46">
        <f t="shared" si="19"/>
        <v>260</v>
      </c>
      <c r="AC41" s="46">
        <f t="shared" si="19"/>
        <v>0</v>
      </c>
      <c r="AD41" s="46">
        <f t="shared" si="7"/>
        <v>260</v>
      </c>
      <c r="AE41" s="46">
        <f t="shared" si="8"/>
        <v>500</v>
      </c>
      <c r="AF41" s="46">
        <f t="shared" si="8"/>
        <v>1</v>
      </c>
      <c r="AG41" s="46">
        <f t="shared" si="9"/>
        <v>501</v>
      </c>
      <c r="AJ41" s="44" t="s">
        <v>98</v>
      </c>
      <c r="AK41" s="19">
        <f t="shared" si="21"/>
        <v>48</v>
      </c>
      <c r="AL41" s="19">
        <f t="shared" si="22"/>
        <v>44</v>
      </c>
      <c r="AM41" s="19">
        <f t="shared" si="23"/>
        <v>46</v>
      </c>
      <c r="AN41" s="19">
        <f t="shared" si="13"/>
        <v>90</v>
      </c>
      <c r="AO41" s="16"/>
      <c r="AP41" s="25"/>
      <c r="AQ41" s="41"/>
      <c r="AR41" s="41"/>
      <c r="AS41" s="41"/>
      <c r="AT41" s="41"/>
      <c r="AU41" s="41"/>
    </row>
    <row r="42" spans="1:47" ht="17.25" customHeight="1" x14ac:dyDescent="0.15">
      <c r="A42" s="1">
        <v>28301</v>
      </c>
      <c r="B42" s="1" t="s">
        <v>136</v>
      </c>
      <c r="C42" s="1">
        <v>50</v>
      </c>
      <c r="D42" s="1" t="s">
        <v>69</v>
      </c>
      <c r="E42" s="1">
        <v>37</v>
      </c>
      <c r="F42" s="1">
        <v>0</v>
      </c>
      <c r="G42" s="1">
        <v>0</v>
      </c>
      <c r="H42" s="1">
        <v>31</v>
      </c>
      <c r="I42" s="1">
        <v>0</v>
      </c>
      <c r="J42" s="1">
        <v>32</v>
      </c>
      <c r="K42" s="1">
        <v>0</v>
      </c>
      <c r="L42" s="1" t="s">
        <v>137</v>
      </c>
      <c r="M42" s="48">
        <v>46142</v>
      </c>
      <c r="N42" s="48">
        <v>46155</v>
      </c>
      <c r="O42" s="46">
        <f t="shared" si="1"/>
        <v>50</v>
      </c>
      <c r="P42" s="46" t="str">
        <f t="shared" si="1"/>
        <v>万善</v>
      </c>
      <c r="U42" s="46">
        <f t="shared" si="2"/>
        <v>37</v>
      </c>
      <c r="V42" s="46">
        <f t="shared" si="2"/>
        <v>0</v>
      </c>
      <c r="W42" s="46">
        <f t="shared" si="2"/>
        <v>0</v>
      </c>
      <c r="X42" s="46">
        <f t="shared" si="3"/>
        <v>37</v>
      </c>
      <c r="Y42" s="46">
        <f t="shared" si="20"/>
        <v>31</v>
      </c>
      <c r="Z42" s="46">
        <f t="shared" si="20"/>
        <v>0</v>
      </c>
      <c r="AA42" s="46">
        <f t="shared" si="5"/>
        <v>31</v>
      </c>
      <c r="AB42" s="46">
        <f t="shared" si="19"/>
        <v>32</v>
      </c>
      <c r="AC42" s="46">
        <f t="shared" si="19"/>
        <v>0</v>
      </c>
      <c r="AD42" s="46">
        <f t="shared" si="7"/>
        <v>32</v>
      </c>
      <c r="AE42" s="46">
        <f t="shared" si="8"/>
        <v>63</v>
      </c>
      <c r="AF42" s="46">
        <f t="shared" si="8"/>
        <v>0</v>
      </c>
      <c r="AG42" s="46">
        <f t="shared" si="9"/>
        <v>63</v>
      </c>
      <c r="AJ42" s="44" t="s">
        <v>100</v>
      </c>
      <c r="AK42" s="19">
        <f t="shared" si="21"/>
        <v>155</v>
      </c>
      <c r="AL42" s="19">
        <f t="shared" si="22"/>
        <v>115</v>
      </c>
      <c r="AM42" s="19">
        <f t="shared" si="23"/>
        <v>141</v>
      </c>
      <c r="AN42" s="19">
        <f t="shared" si="13"/>
        <v>256</v>
      </c>
      <c r="AO42" s="16"/>
      <c r="AP42" s="42"/>
      <c r="AQ42" s="43"/>
      <c r="AR42" s="42"/>
      <c r="AS42" s="42"/>
      <c r="AT42" s="42"/>
      <c r="AU42" s="42"/>
    </row>
    <row r="43" spans="1:47" ht="17.25" customHeight="1" x14ac:dyDescent="0.15">
      <c r="A43" s="1">
        <v>28301</v>
      </c>
      <c r="B43" s="1" t="s">
        <v>136</v>
      </c>
      <c r="C43" s="1">
        <v>51</v>
      </c>
      <c r="D43" s="1" t="s">
        <v>72</v>
      </c>
      <c r="E43" s="1">
        <v>78</v>
      </c>
      <c r="F43" s="1">
        <v>0</v>
      </c>
      <c r="G43" s="1">
        <v>0</v>
      </c>
      <c r="H43" s="1">
        <v>83</v>
      </c>
      <c r="I43" s="1">
        <v>0</v>
      </c>
      <c r="J43" s="1">
        <v>80</v>
      </c>
      <c r="K43" s="1">
        <v>0</v>
      </c>
      <c r="L43" s="1" t="s">
        <v>137</v>
      </c>
      <c r="M43" s="48">
        <v>46142</v>
      </c>
      <c r="N43" s="48">
        <v>46155</v>
      </c>
      <c r="O43" s="46">
        <f t="shared" si="1"/>
        <v>51</v>
      </c>
      <c r="P43" s="46" t="str">
        <f t="shared" si="1"/>
        <v>槻並</v>
      </c>
      <c r="U43" s="46">
        <f t="shared" si="2"/>
        <v>78</v>
      </c>
      <c r="V43" s="46">
        <f t="shared" si="2"/>
        <v>0</v>
      </c>
      <c r="W43" s="46">
        <f t="shared" si="2"/>
        <v>0</v>
      </c>
      <c r="X43" s="46">
        <f t="shared" si="3"/>
        <v>78</v>
      </c>
      <c r="Y43" s="46">
        <f t="shared" si="20"/>
        <v>83</v>
      </c>
      <c r="Z43" s="46">
        <f t="shared" si="20"/>
        <v>0</v>
      </c>
      <c r="AA43" s="46">
        <f t="shared" si="5"/>
        <v>83</v>
      </c>
      <c r="AB43" s="46">
        <f t="shared" si="19"/>
        <v>80</v>
      </c>
      <c r="AC43" s="46">
        <f t="shared" si="19"/>
        <v>0</v>
      </c>
      <c r="AD43" s="46">
        <f t="shared" si="7"/>
        <v>80</v>
      </c>
      <c r="AE43" s="46">
        <f t="shared" si="8"/>
        <v>163</v>
      </c>
      <c r="AF43" s="46">
        <f t="shared" si="8"/>
        <v>0</v>
      </c>
      <c r="AG43" s="46">
        <f t="shared" si="9"/>
        <v>163</v>
      </c>
      <c r="AJ43" s="44" t="s">
        <v>102</v>
      </c>
      <c r="AK43" s="19">
        <f t="shared" si="21"/>
        <v>40</v>
      </c>
      <c r="AL43" s="19">
        <f t="shared" si="22"/>
        <v>36</v>
      </c>
      <c r="AM43" s="19">
        <f t="shared" si="23"/>
        <v>42</v>
      </c>
      <c r="AN43" s="19">
        <f t="shared" si="13"/>
        <v>78</v>
      </c>
      <c r="AO43" s="16"/>
      <c r="AP43" s="16"/>
      <c r="AQ43" s="37" t="s">
        <v>103</v>
      </c>
      <c r="AR43" s="29"/>
      <c r="AS43" s="42"/>
      <c r="AT43" s="42"/>
      <c r="AU43" s="40"/>
    </row>
    <row r="44" spans="1:47" ht="17.25" customHeight="1" x14ac:dyDescent="0.15">
      <c r="A44" s="1">
        <v>28301</v>
      </c>
      <c r="B44" s="1" t="s">
        <v>136</v>
      </c>
      <c r="C44" s="1">
        <v>52</v>
      </c>
      <c r="D44" s="1" t="s">
        <v>74</v>
      </c>
      <c r="E44" s="1">
        <v>65</v>
      </c>
      <c r="F44" s="1">
        <v>0</v>
      </c>
      <c r="G44" s="1">
        <v>0</v>
      </c>
      <c r="H44" s="1">
        <v>57</v>
      </c>
      <c r="I44" s="1">
        <v>0</v>
      </c>
      <c r="J44" s="1">
        <v>65</v>
      </c>
      <c r="K44" s="1">
        <v>0</v>
      </c>
      <c r="L44" s="1" t="s">
        <v>137</v>
      </c>
      <c r="M44" s="48">
        <v>46142</v>
      </c>
      <c r="N44" s="48">
        <v>46155</v>
      </c>
      <c r="O44" s="46">
        <f t="shared" si="1"/>
        <v>52</v>
      </c>
      <c r="P44" s="46" t="str">
        <f t="shared" si="1"/>
        <v>木津上</v>
      </c>
      <c r="U44" s="46">
        <f t="shared" si="2"/>
        <v>65</v>
      </c>
      <c r="V44" s="46">
        <f t="shared" si="2"/>
        <v>0</v>
      </c>
      <c r="W44" s="46">
        <f t="shared" si="2"/>
        <v>0</v>
      </c>
      <c r="X44" s="46">
        <f t="shared" si="3"/>
        <v>65</v>
      </c>
      <c r="Y44" s="46">
        <f t="shared" si="20"/>
        <v>57</v>
      </c>
      <c r="Z44" s="46">
        <f t="shared" si="20"/>
        <v>0</v>
      </c>
      <c r="AA44" s="46">
        <f t="shared" si="5"/>
        <v>57</v>
      </c>
      <c r="AB44" s="46">
        <f t="shared" si="19"/>
        <v>65</v>
      </c>
      <c r="AC44" s="46">
        <f t="shared" si="19"/>
        <v>0</v>
      </c>
      <c r="AD44" s="46">
        <f t="shared" si="7"/>
        <v>65</v>
      </c>
      <c r="AE44" s="46">
        <f t="shared" si="8"/>
        <v>122</v>
      </c>
      <c r="AF44" s="46">
        <f t="shared" si="8"/>
        <v>0</v>
      </c>
      <c r="AG44" s="46">
        <f t="shared" si="9"/>
        <v>122</v>
      </c>
      <c r="AJ44" s="44" t="s">
        <v>104</v>
      </c>
      <c r="AK44" s="19">
        <f t="shared" si="21"/>
        <v>97</v>
      </c>
      <c r="AL44" s="19">
        <f t="shared" si="22"/>
        <v>76</v>
      </c>
      <c r="AM44" s="19">
        <f t="shared" si="23"/>
        <v>86</v>
      </c>
      <c r="AN44" s="19">
        <f t="shared" si="13"/>
        <v>162</v>
      </c>
      <c r="AO44" s="16"/>
      <c r="AP44" s="29"/>
      <c r="AQ44" s="47"/>
      <c r="AR44" s="44" t="s">
        <v>18</v>
      </c>
      <c r="AS44" s="44" t="s">
        <v>19</v>
      </c>
      <c r="AT44" s="44" t="s">
        <v>20</v>
      </c>
      <c r="AU44" s="44" t="s">
        <v>21</v>
      </c>
    </row>
    <row r="45" spans="1:47" ht="17.25" customHeight="1" x14ac:dyDescent="0.15">
      <c r="A45" s="1">
        <v>28301</v>
      </c>
      <c r="B45" s="1" t="s">
        <v>136</v>
      </c>
      <c r="C45" s="1">
        <v>53</v>
      </c>
      <c r="D45" s="1" t="s">
        <v>77</v>
      </c>
      <c r="E45" s="1">
        <v>43</v>
      </c>
      <c r="F45" s="1">
        <v>0</v>
      </c>
      <c r="G45" s="1">
        <v>0</v>
      </c>
      <c r="H45" s="1">
        <v>43</v>
      </c>
      <c r="I45" s="1">
        <v>0</v>
      </c>
      <c r="J45" s="1">
        <v>39</v>
      </c>
      <c r="K45" s="1">
        <v>0</v>
      </c>
      <c r="L45" s="1" t="s">
        <v>137</v>
      </c>
      <c r="M45" s="48">
        <v>46142</v>
      </c>
      <c r="N45" s="48">
        <v>46155</v>
      </c>
      <c r="O45" s="46">
        <f t="shared" si="1"/>
        <v>53</v>
      </c>
      <c r="P45" s="46" t="str">
        <f t="shared" si="1"/>
        <v>木津</v>
      </c>
      <c r="U45" s="46">
        <f t="shared" si="2"/>
        <v>43</v>
      </c>
      <c r="V45" s="46">
        <f t="shared" si="2"/>
        <v>0</v>
      </c>
      <c r="W45" s="46">
        <f t="shared" si="2"/>
        <v>0</v>
      </c>
      <c r="X45" s="46">
        <f t="shared" si="3"/>
        <v>43</v>
      </c>
      <c r="Y45" s="46">
        <f t="shared" si="20"/>
        <v>43</v>
      </c>
      <c r="Z45" s="46">
        <f t="shared" si="20"/>
        <v>0</v>
      </c>
      <c r="AA45" s="46">
        <f t="shared" si="5"/>
        <v>43</v>
      </c>
      <c r="AB45" s="46">
        <f t="shared" si="19"/>
        <v>39</v>
      </c>
      <c r="AC45" s="46">
        <f t="shared" si="19"/>
        <v>0</v>
      </c>
      <c r="AD45" s="46">
        <f t="shared" si="7"/>
        <v>39</v>
      </c>
      <c r="AE45" s="46">
        <f t="shared" si="8"/>
        <v>82</v>
      </c>
      <c r="AF45" s="46">
        <f t="shared" si="8"/>
        <v>0</v>
      </c>
      <c r="AG45" s="46">
        <f t="shared" si="9"/>
        <v>82</v>
      </c>
      <c r="AJ45" s="44" t="s">
        <v>105</v>
      </c>
      <c r="AK45" s="19">
        <f t="shared" si="21"/>
        <v>14</v>
      </c>
      <c r="AL45" s="19">
        <f t="shared" si="22"/>
        <v>12</v>
      </c>
      <c r="AM45" s="19">
        <f t="shared" si="23"/>
        <v>8</v>
      </c>
      <c r="AN45" s="19">
        <f t="shared" si="13"/>
        <v>20</v>
      </c>
      <c r="AO45" s="16"/>
      <c r="AP45" s="49" t="s">
        <v>106</v>
      </c>
      <c r="AQ45" s="50"/>
      <c r="AR45" s="24">
        <f>VLOOKUP($O35,$O$2:$AG$65,10,FALSE)</f>
        <v>458</v>
      </c>
      <c r="AS45" s="24">
        <f>VLOOKUP($O35,$O$2:$AG$65,13,FALSE)</f>
        <v>497</v>
      </c>
      <c r="AT45" s="24">
        <f>VLOOKUP($O35,$O$2:$AG$65,16,FALSE)</f>
        <v>556</v>
      </c>
      <c r="AU45" s="19">
        <f>AS45+AT45</f>
        <v>1053</v>
      </c>
    </row>
    <row r="46" spans="1:47" ht="17.25" customHeight="1" x14ac:dyDescent="0.15">
      <c r="A46" s="1">
        <v>28301</v>
      </c>
      <c r="B46" s="1" t="s">
        <v>136</v>
      </c>
      <c r="C46" s="1">
        <v>54</v>
      </c>
      <c r="D46" s="1" t="s">
        <v>80</v>
      </c>
      <c r="E46" s="1">
        <v>10</v>
      </c>
      <c r="F46" s="1">
        <v>0</v>
      </c>
      <c r="G46" s="1">
        <v>0</v>
      </c>
      <c r="H46" s="1">
        <v>11</v>
      </c>
      <c r="I46" s="1">
        <v>0</v>
      </c>
      <c r="J46" s="1">
        <v>12</v>
      </c>
      <c r="K46" s="1">
        <v>0</v>
      </c>
      <c r="L46" s="1" t="s">
        <v>137</v>
      </c>
      <c r="M46" s="48">
        <v>46142</v>
      </c>
      <c r="N46" s="48">
        <v>46155</v>
      </c>
      <c r="O46" s="46">
        <f t="shared" si="1"/>
        <v>54</v>
      </c>
      <c r="P46" s="46" t="str">
        <f t="shared" si="1"/>
        <v>木間生</v>
      </c>
      <c r="U46" s="46">
        <f t="shared" si="2"/>
        <v>10</v>
      </c>
      <c r="V46" s="46">
        <f t="shared" si="2"/>
        <v>0</v>
      </c>
      <c r="W46" s="46">
        <f t="shared" si="2"/>
        <v>0</v>
      </c>
      <c r="X46" s="46">
        <f t="shared" si="3"/>
        <v>10</v>
      </c>
      <c r="Y46" s="46">
        <f t="shared" si="20"/>
        <v>11</v>
      </c>
      <c r="Z46" s="46">
        <f t="shared" si="20"/>
        <v>0</v>
      </c>
      <c r="AA46" s="46">
        <f t="shared" si="5"/>
        <v>11</v>
      </c>
      <c r="AB46" s="46">
        <f t="shared" si="19"/>
        <v>12</v>
      </c>
      <c r="AC46" s="46">
        <f t="shared" si="19"/>
        <v>0</v>
      </c>
      <c r="AD46" s="46">
        <f t="shared" si="7"/>
        <v>12</v>
      </c>
      <c r="AE46" s="46">
        <f t="shared" si="8"/>
        <v>23</v>
      </c>
      <c r="AF46" s="46">
        <f t="shared" si="8"/>
        <v>0</v>
      </c>
      <c r="AG46" s="46">
        <f t="shared" si="9"/>
        <v>23</v>
      </c>
      <c r="AJ46" s="44" t="s">
        <v>107</v>
      </c>
      <c r="AK46" s="19">
        <f t="shared" si="21"/>
        <v>114</v>
      </c>
      <c r="AL46" s="19">
        <f t="shared" si="22"/>
        <v>123</v>
      </c>
      <c r="AM46" s="19">
        <f t="shared" si="23"/>
        <v>143</v>
      </c>
      <c r="AN46" s="19">
        <f t="shared" si="13"/>
        <v>266</v>
      </c>
      <c r="AO46" s="28"/>
      <c r="AP46" s="49" t="s">
        <v>108</v>
      </c>
      <c r="AQ46" s="50"/>
      <c r="AR46" s="24">
        <f>VLOOKUP($O36,$O$2:$AG$65,10,FALSE)</f>
        <v>419</v>
      </c>
      <c r="AS46" s="24">
        <f>VLOOKUP($O36,$O$2:$AG$65,13,FALSE)</f>
        <v>546</v>
      </c>
      <c r="AT46" s="24">
        <f>VLOOKUP($O36,$O$2:$AG$65,16,FALSE)</f>
        <v>578</v>
      </c>
      <c r="AU46" s="19">
        <f>AS46+AT46</f>
        <v>1124</v>
      </c>
    </row>
    <row r="47" spans="1:47" ht="17.25" customHeight="1" x14ac:dyDescent="0.15">
      <c r="A47" s="1">
        <v>28301</v>
      </c>
      <c r="B47" s="1" t="s">
        <v>136</v>
      </c>
      <c r="C47" s="1">
        <v>55</v>
      </c>
      <c r="D47" s="1" t="s">
        <v>83</v>
      </c>
      <c r="E47" s="1">
        <v>37</v>
      </c>
      <c r="F47" s="1">
        <v>0</v>
      </c>
      <c r="G47" s="1">
        <v>0</v>
      </c>
      <c r="H47" s="1">
        <v>43</v>
      </c>
      <c r="I47" s="1">
        <v>0</v>
      </c>
      <c r="J47" s="1">
        <v>41</v>
      </c>
      <c r="K47" s="1">
        <v>0</v>
      </c>
      <c r="L47" s="1" t="s">
        <v>137</v>
      </c>
      <c r="M47" s="48">
        <v>46142</v>
      </c>
      <c r="N47" s="48">
        <v>46155</v>
      </c>
      <c r="O47" s="46">
        <f t="shared" si="1"/>
        <v>55</v>
      </c>
      <c r="P47" s="46" t="str">
        <f t="shared" si="1"/>
        <v>杤原</v>
      </c>
      <c r="U47" s="46">
        <f t="shared" si="2"/>
        <v>37</v>
      </c>
      <c r="V47" s="46">
        <f t="shared" si="2"/>
        <v>0</v>
      </c>
      <c r="W47" s="46">
        <f t="shared" si="2"/>
        <v>0</v>
      </c>
      <c r="X47" s="46">
        <f t="shared" si="3"/>
        <v>37</v>
      </c>
      <c r="Y47" s="46">
        <f t="shared" si="20"/>
        <v>43</v>
      </c>
      <c r="Z47" s="46">
        <f t="shared" si="20"/>
        <v>0</v>
      </c>
      <c r="AA47" s="46">
        <f t="shared" si="5"/>
        <v>43</v>
      </c>
      <c r="AB47" s="46">
        <f t="shared" si="19"/>
        <v>41</v>
      </c>
      <c r="AC47" s="46">
        <f t="shared" si="19"/>
        <v>0</v>
      </c>
      <c r="AD47" s="46">
        <f t="shared" si="7"/>
        <v>41</v>
      </c>
      <c r="AE47" s="46">
        <f t="shared" si="8"/>
        <v>84</v>
      </c>
      <c r="AF47" s="46">
        <f t="shared" si="8"/>
        <v>0</v>
      </c>
      <c r="AG47" s="46">
        <f t="shared" si="9"/>
        <v>84</v>
      </c>
      <c r="AJ47" s="44" t="s">
        <v>109</v>
      </c>
      <c r="AK47" s="19">
        <f t="shared" si="21"/>
        <v>65</v>
      </c>
      <c r="AL47" s="19">
        <f t="shared" si="22"/>
        <v>57</v>
      </c>
      <c r="AM47" s="19">
        <f t="shared" si="23"/>
        <v>65</v>
      </c>
      <c r="AN47" s="19">
        <f t="shared" si="13"/>
        <v>122</v>
      </c>
      <c r="AO47" s="28"/>
      <c r="AP47" s="49" t="s">
        <v>110</v>
      </c>
      <c r="AQ47" s="50"/>
      <c r="AR47" s="24">
        <f>VLOOKUP($O37,$O$2:$AG$65,10,FALSE)</f>
        <v>200</v>
      </c>
      <c r="AS47" s="24">
        <f>VLOOKUP($O37,$O$2:$AG$65,13,FALSE)</f>
        <v>316</v>
      </c>
      <c r="AT47" s="24">
        <f>VLOOKUP($O37,$O$2:$AG$65,16,FALSE)</f>
        <v>317</v>
      </c>
      <c r="AU47" s="19">
        <f>AS47+AT47</f>
        <v>633</v>
      </c>
    </row>
    <row r="48" spans="1:47" ht="17.25" customHeight="1" x14ac:dyDescent="0.15">
      <c r="A48" s="1">
        <v>28301</v>
      </c>
      <c r="B48" s="1" t="s">
        <v>136</v>
      </c>
      <c r="C48" s="1">
        <v>56</v>
      </c>
      <c r="D48" s="1" t="s">
        <v>85</v>
      </c>
      <c r="E48" s="1">
        <v>21</v>
      </c>
      <c r="F48" s="1">
        <v>1</v>
      </c>
      <c r="G48" s="1">
        <v>0</v>
      </c>
      <c r="H48" s="1">
        <v>19</v>
      </c>
      <c r="I48" s="1">
        <v>0</v>
      </c>
      <c r="J48" s="1">
        <v>16</v>
      </c>
      <c r="K48" s="1">
        <v>1</v>
      </c>
      <c r="L48" s="1" t="s">
        <v>137</v>
      </c>
      <c r="M48" s="48">
        <v>46142</v>
      </c>
      <c r="N48" s="48">
        <v>46155</v>
      </c>
      <c r="O48" s="46">
        <f t="shared" si="1"/>
        <v>56</v>
      </c>
      <c r="P48" s="46" t="str">
        <f t="shared" si="1"/>
        <v>林田</v>
      </c>
      <c r="U48" s="46">
        <f t="shared" si="2"/>
        <v>21</v>
      </c>
      <c r="V48" s="46">
        <f t="shared" si="2"/>
        <v>1</v>
      </c>
      <c r="W48" s="46">
        <f t="shared" si="2"/>
        <v>0</v>
      </c>
      <c r="X48" s="46">
        <f t="shared" si="3"/>
        <v>22</v>
      </c>
      <c r="Y48" s="46">
        <f t="shared" si="20"/>
        <v>19</v>
      </c>
      <c r="Z48" s="46">
        <f t="shared" si="20"/>
        <v>0</v>
      </c>
      <c r="AA48" s="46">
        <f t="shared" si="5"/>
        <v>19</v>
      </c>
      <c r="AB48" s="46">
        <f t="shared" si="19"/>
        <v>16</v>
      </c>
      <c r="AC48" s="46">
        <f t="shared" si="19"/>
        <v>1</v>
      </c>
      <c r="AD48" s="46">
        <f t="shared" si="7"/>
        <v>17</v>
      </c>
      <c r="AE48" s="46">
        <f t="shared" si="8"/>
        <v>35</v>
      </c>
      <c r="AF48" s="46">
        <f t="shared" si="8"/>
        <v>1</v>
      </c>
      <c r="AG48" s="46">
        <f t="shared" si="9"/>
        <v>36</v>
      </c>
      <c r="AJ48" s="44" t="s">
        <v>111</v>
      </c>
      <c r="AK48" s="19">
        <f t="shared" si="21"/>
        <v>373</v>
      </c>
      <c r="AL48" s="19">
        <f t="shared" si="22"/>
        <v>367</v>
      </c>
      <c r="AM48" s="19">
        <f t="shared" si="23"/>
        <v>347</v>
      </c>
      <c r="AN48" s="19">
        <f t="shared" si="13"/>
        <v>714</v>
      </c>
      <c r="AO48" s="28"/>
      <c r="AP48" s="49" t="s">
        <v>112</v>
      </c>
      <c r="AQ48" s="50"/>
      <c r="AR48" s="24">
        <f>VLOOKUP($O38,$O$2:$AG$65,10,FALSE)</f>
        <v>372</v>
      </c>
      <c r="AS48" s="24">
        <f>VLOOKUP($O38,$O$2:$AG$65,13,FALSE)</f>
        <v>570</v>
      </c>
      <c r="AT48" s="24">
        <f>VLOOKUP($O38,$O$2:$AG$65,16,FALSE)</f>
        <v>578</v>
      </c>
      <c r="AU48" s="19">
        <f>AS48+AT48</f>
        <v>1148</v>
      </c>
    </row>
    <row r="49" spans="1:47" ht="17.25" customHeight="1" x14ac:dyDescent="0.15">
      <c r="A49" s="1">
        <v>28301</v>
      </c>
      <c r="B49" s="1" t="s">
        <v>136</v>
      </c>
      <c r="C49" s="1">
        <v>57</v>
      </c>
      <c r="D49" s="1" t="s">
        <v>88</v>
      </c>
      <c r="E49" s="1">
        <v>114</v>
      </c>
      <c r="F49" s="1">
        <v>8</v>
      </c>
      <c r="G49" s="1">
        <v>0</v>
      </c>
      <c r="H49" s="1">
        <v>99</v>
      </c>
      <c r="I49" s="1">
        <v>6</v>
      </c>
      <c r="J49" s="1">
        <v>119</v>
      </c>
      <c r="K49" s="1">
        <v>2</v>
      </c>
      <c r="L49" s="1" t="s">
        <v>137</v>
      </c>
      <c r="M49" s="48">
        <v>46142</v>
      </c>
      <c r="N49" s="48">
        <v>46155</v>
      </c>
      <c r="O49" s="46">
        <f t="shared" si="1"/>
        <v>57</v>
      </c>
      <c r="P49" s="46" t="str">
        <f t="shared" si="1"/>
        <v>笹尾</v>
      </c>
      <c r="U49" s="46">
        <f t="shared" si="2"/>
        <v>114</v>
      </c>
      <c r="V49" s="46">
        <f t="shared" si="2"/>
        <v>8</v>
      </c>
      <c r="W49" s="46">
        <f t="shared" si="2"/>
        <v>0</v>
      </c>
      <c r="X49" s="46">
        <f t="shared" si="3"/>
        <v>122</v>
      </c>
      <c r="Y49" s="46">
        <f t="shared" si="20"/>
        <v>99</v>
      </c>
      <c r="Z49" s="46">
        <f t="shared" si="20"/>
        <v>6</v>
      </c>
      <c r="AA49" s="46">
        <f t="shared" si="5"/>
        <v>105</v>
      </c>
      <c r="AB49" s="46">
        <f t="shared" si="19"/>
        <v>119</v>
      </c>
      <c r="AC49" s="46">
        <f t="shared" si="19"/>
        <v>2</v>
      </c>
      <c r="AD49" s="46">
        <f t="shared" si="7"/>
        <v>121</v>
      </c>
      <c r="AE49" s="46">
        <f t="shared" si="8"/>
        <v>218</v>
      </c>
      <c r="AF49" s="46">
        <f t="shared" si="8"/>
        <v>8</v>
      </c>
      <c r="AG49" s="46">
        <f t="shared" si="9"/>
        <v>226</v>
      </c>
      <c r="AJ49" s="44" t="s">
        <v>113</v>
      </c>
      <c r="AK49" s="19">
        <f t="shared" si="21"/>
        <v>19</v>
      </c>
      <c r="AL49" s="19">
        <f t="shared" si="22"/>
        <v>12</v>
      </c>
      <c r="AM49" s="19">
        <f t="shared" si="23"/>
        <v>16</v>
      </c>
      <c r="AN49" s="19">
        <f t="shared" si="13"/>
        <v>28</v>
      </c>
      <c r="AO49" s="16"/>
      <c r="AP49" s="49" t="s">
        <v>97</v>
      </c>
      <c r="AQ49" s="50"/>
      <c r="AR49" s="24">
        <f>VLOOKUP($O39,$O$2:$AG$65,10,FALSE)</f>
        <v>327</v>
      </c>
      <c r="AS49" s="24">
        <f>VLOOKUP($O39,$O$2:$AG$65,13,FALSE)</f>
        <v>492</v>
      </c>
      <c r="AT49" s="24">
        <f>VLOOKUP($O39,$O$2:$AG$65,16,FALSE)</f>
        <v>514</v>
      </c>
      <c r="AU49" s="19">
        <f>AS49+AT49</f>
        <v>1006</v>
      </c>
    </row>
    <row r="50" spans="1:47" ht="17.25" customHeight="1" x14ac:dyDescent="0.15">
      <c r="A50" s="1">
        <v>28301</v>
      </c>
      <c r="B50" s="1" t="s">
        <v>136</v>
      </c>
      <c r="C50" s="1">
        <v>58</v>
      </c>
      <c r="D50" s="1" t="s">
        <v>90</v>
      </c>
      <c r="E50" s="1">
        <v>141</v>
      </c>
      <c r="F50" s="1">
        <v>19</v>
      </c>
      <c r="G50" s="1">
        <v>1</v>
      </c>
      <c r="H50" s="1">
        <v>129</v>
      </c>
      <c r="I50" s="1">
        <v>6</v>
      </c>
      <c r="J50" s="1">
        <v>136</v>
      </c>
      <c r="K50" s="1">
        <v>15</v>
      </c>
      <c r="L50" s="1" t="s">
        <v>137</v>
      </c>
      <c r="M50" s="48">
        <v>46142</v>
      </c>
      <c r="N50" s="48">
        <v>46155</v>
      </c>
      <c r="O50" s="46">
        <f t="shared" si="1"/>
        <v>58</v>
      </c>
      <c r="P50" s="46" t="str">
        <f t="shared" si="1"/>
        <v>清水</v>
      </c>
      <c r="U50" s="46">
        <f t="shared" si="2"/>
        <v>141</v>
      </c>
      <c r="V50" s="46">
        <f t="shared" si="2"/>
        <v>19</v>
      </c>
      <c r="W50" s="46">
        <f t="shared" si="2"/>
        <v>1</v>
      </c>
      <c r="X50" s="46">
        <f t="shared" si="3"/>
        <v>161</v>
      </c>
      <c r="Y50" s="46">
        <f t="shared" si="20"/>
        <v>129</v>
      </c>
      <c r="Z50" s="46">
        <f t="shared" si="20"/>
        <v>6</v>
      </c>
      <c r="AA50" s="46">
        <f t="shared" si="5"/>
        <v>135</v>
      </c>
      <c r="AB50" s="46">
        <f t="shared" si="19"/>
        <v>136</v>
      </c>
      <c r="AC50" s="46">
        <f t="shared" si="19"/>
        <v>15</v>
      </c>
      <c r="AD50" s="46">
        <f t="shared" si="7"/>
        <v>151</v>
      </c>
      <c r="AE50" s="46">
        <f t="shared" si="8"/>
        <v>265</v>
      </c>
      <c r="AF50" s="46">
        <f t="shared" si="8"/>
        <v>21</v>
      </c>
      <c r="AG50" s="46">
        <f t="shared" si="9"/>
        <v>286</v>
      </c>
      <c r="AJ50" s="44" t="s">
        <v>114</v>
      </c>
      <c r="AK50" s="19">
        <f t="shared" si="21"/>
        <v>36</v>
      </c>
      <c r="AL50" s="19">
        <f t="shared" si="22"/>
        <v>33</v>
      </c>
      <c r="AM50" s="19">
        <f t="shared" si="23"/>
        <v>27</v>
      </c>
      <c r="AN50" s="19">
        <f t="shared" si="13"/>
        <v>60</v>
      </c>
      <c r="AO50" s="16"/>
      <c r="AP50" s="49" t="s">
        <v>62</v>
      </c>
      <c r="AQ50" s="50"/>
      <c r="AR50" s="19">
        <f>SUM(AR45:AR49)</f>
        <v>1776</v>
      </c>
      <c r="AS50" s="19">
        <f>SUM(AS45:AS49)</f>
        <v>2421</v>
      </c>
      <c r="AT50" s="19">
        <f>SUM(AT45:AT49)</f>
        <v>2543</v>
      </c>
      <c r="AU50" s="19">
        <f>SUM(AU45:AU49)</f>
        <v>4964</v>
      </c>
    </row>
    <row r="51" spans="1:47" ht="17.25" customHeight="1" x14ac:dyDescent="0.15">
      <c r="A51" s="1">
        <v>28301</v>
      </c>
      <c r="B51" s="1" t="s">
        <v>136</v>
      </c>
      <c r="C51" s="1">
        <v>59</v>
      </c>
      <c r="D51" s="1" t="s">
        <v>92</v>
      </c>
      <c r="E51" s="1">
        <v>35</v>
      </c>
      <c r="F51" s="1">
        <v>0</v>
      </c>
      <c r="G51" s="1">
        <v>1</v>
      </c>
      <c r="H51" s="1">
        <v>34</v>
      </c>
      <c r="I51" s="1">
        <v>0</v>
      </c>
      <c r="J51" s="1">
        <v>32</v>
      </c>
      <c r="K51" s="1">
        <v>1</v>
      </c>
      <c r="L51" s="1" t="s">
        <v>137</v>
      </c>
      <c r="M51" s="48">
        <v>46142</v>
      </c>
      <c r="N51" s="48">
        <v>46155</v>
      </c>
      <c r="O51" s="46">
        <f t="shared" si="1"/>
        <v>59</v>
      </c>
      <c r="P51" s="46" t="str">
        <f t="shared" si="1"/>
        <v>清水東</v>
      </c>
      <c r="U51" s="46">
        <f t="shared" si="2"/>
        <v>35</v>
      </c>
      <c r="V51" s="46">
        <f t="shared" si="2"/>
        <v>0</v>
      </c>
      <c r="W51" s="46">
        <f t="shared" si="2"/>
        <v>1</v>
      </c>
      <c r="X51" s="46">
        <f t="shared" si="3"/>
        <v>36</v>
      </c>
      <c r="Y51" s="46">
        <f t="shared" si="20"/>
        <v>34</v>
      </c>
      <c r="Z51" s="46">
        <f t="shared" si="20"/>
        <v>0</v>
      </c>
      <c r="AA51" s="46">
        <f t="shared" si="5"/>
        <v>34</v>
      </c>
      <c r="AB51" s="46">
        <f t="shared" si="19"/>
        <v>32</v>
      </c>
      <c r="AC51" s="46">
        <f t="shared" si="19"/>
        <v>1</v>
      </c>
      <c r="AD51" s="46">
        <f t="shared" si="7"/>
        <v>33</v>
      </c>
      <c r="AE51" s="46">
        <f t="shared" si="8"/>
        <v>66</v>
      </c>
      <c r="AF51" s="46">
        <f t="shared" si="8"/>
        <v>1</v>
      </c>
      <c r="AG51" s="46">
        <f t="shared" si="9"/>
        <v>67</v>
      </c>
      <c r="AJ51" s="44" t="s">
        <v>115</v>
      </c>
      <c r="AK51" s="19">
        <f t="shared" si="21"/>
        <v>16</v>
      </c>
      <c r="AL51" s="19">
        <f t="shared" si="22"/>
        <v>14</v>
      </c>
      <c r="AM51" s="19">
        <f t="shared" si="23"/>
        <v>18</v>
      </c>
      <c r="AN51" s="19">
        <f t="shared" si="13"/>
        <v>32</v>
      </c>
      <c r="AO51" s="16"/>
      <c r="AP51" s="25"/>
      <c r="AQ51" s="41"/>
    </row>
    <row r="52" spans="1:47" ht="17.25" customHeight="1" x14ac:dyDescent="0.15">
      <c r="A52" s="1">
        <v>28301</v>
      </c>
      <c r="B52" s="1" t="s">
        <v>136</v>
      </c>
      <c r="C52" s="1">
        <v>60</v>
      </c>
      <c r="D52" s="1" t="s">
        <v>94</v>
      </c>
      <c r="E52" s="1">
        <v>33</v>
      </c>
      <c r="F52" s="1">
        <v>2</v>
      </c>
      <c r="G52" s="1">
        <v>0</v>
      </c>
      <c r="H52" s="1">
        <v>25</v>
      </c>
      <c r="I52" s="1">
        <v>2</v>
      </c>
      <c r="J52" s="1">
        <v>32</v>
      </c>
      <c r="K52" s="1">
        <v>0</v>
      </c>
      <c r="L52" s="1" t="s">
        <v>137</v>
      </c>
      <c r="M52" s="48">
        <v>46142</v>
      </c>
      <c r="N52" s="48">
        <v>46155</v>
      </c>
      <c r="O52" s="46">
        <f t="shared" si="1"/>
        <v>60</v>
      </c>
      <c r="P52" s="46" t="str">
        <f t="shared" si="1"/>
        <v>仁頂寺</v>
      </c>
      <c r="U52" s="46">
        <f t="shared" si="2"/>
        <v>33</v>
      </c>
      <c r="V52" s="46">
        <f t="shared" si="2"/>
        <v>2</v>
      </c>
      <c r="W52" s="46">
        <f t="shared" si="2"/>
        <v>0</v>
      </c>
      <c r="X52" s="46">
        <f t="shared" si="3"/>
        <v>35</v>
      </c>
      <c r="Y52" s="46">
        <f t="shared" si="20"/>
        <v>25</v>
      </c>
      <c r="Z52" s="46">
        <f t="shared" si="20"/>
        <v>2</v>
      </c>
      <c r="AA52" s="46">
        <f t="shared" si="5"/>
        <v>27</v>
      </c>
      <c r="AB52" s="46">
        <f t="shared" si="19"/>
        <v>32</v>
      </c>
      <c r="AC52" s="46">
        <f t="shared" si="19"/>
        <v>0</v>
      </c>
      <c r="AD52" s="46">
        <f t="shared" si="7"/>
        <v>32</v>
      </c>
      <c r="AE52" s="46">
        <f t="shared" si="8"/>
        <v>57</v>
      </c>
      <c r="AF52" s="46">
        <f t="shared" si="8"/>
        <v>2</v>
      </c>
      <c r="AG52" s="46">
        <f t="shared" si="9"/>
        <v>59</v>
      </c>
      <c r="AJ52" s="44" t="s">
        <v>116</v>
      </c>
      <c r="AK52" s="19">
        <f t="shared" si="21"/>
        <v>53</v>
      </c>
      <c r="AL52" s="19">
        <f t="shared" si="22"/>
        <v>54</v>
      </c>
      <c r="AM52" s="19">
        <f t="shared" si="23"/>
        <v>53</v>
      </c>
      <c r="AN52" s="19">
        <f t="shared" si="13"/>
        <v>107</v>
      </c>
      <c r="AO52" s="16"/>
      <c r="AP52" s="25"/>
      <c r="AQ52" s="41"/>
      <c r="AR52" s="41"/>
      <c r="AS52" s="41"/>
      <c r="AT52" s="41"/>
      <c r="AU52" s="41"/>
    </row>
    <row r="53" spans="1:47" ht="14.25" x14ac:dyDescent="0.15">
      <c r="A53" s="1">
        <v>28301</v>
      </c>
      <c r="B53" s="1" t="s">
        <v>136</v>
      </c>
      <c r="C53" s="1">
        <v>61</v>
      </c>
      <c r="D53" s="1" t="s">
        <v>96</v>
      </c>
      <c r="E53" s="1">
        <v>100</v>
      </c>
      <c r="F53" s="1">
        <v>16</v>
      </c>
      <c r="G53" s="1">
        <v>0</v>
      </c>
      <c r="H53" s="1">
        <v>93</v>
      </c>
      <c r="I53" s="1">
        <v>5</v>
      </c>
      <c r="J53" s="1">
        <v>102</v>
      </c>
      <c r="K53" s="1">
        <v>11</v>
      </c>
      <c r="L53" s="1" t="s">
        <v>137</v>
      </c>
      <c r="M53" s="48">
        <v>46142</v>
      </c>
      <c r="N53" s="48">
        <v>46155</v>
      </c>
      <c r="O53" s="46">
        <f t="shared" si="1"/>
        <v>61</v>
      </c>
      <c r="P53" s="46" t="str">
        <f t="shared" si="1"/>
        <v>島</v>
      </c>
      <c r="U53" s="46">
        <f t="shared" si="2"/>
        <v>100</v>
      </c>
      <c r="V53" s="46">
        <f t="shared" si="2"/>
        <v>16</v>
      </c>
      <c r="W53" s="46">
        <f t="shared" si="2"/>
        <v>0</v>
      </c>
      <c r="X53" s="46">
        <f t="shared" si="3"/>
        <v>116</v>
      </c>
      <c r="Y53" s="46">
        <f t="shared" si="20"/>
        <v>93</v>
      </c>
      <c r="Z53" s="46">
        <f t="shared" si="20"/>
        <v>5</v>
      </c>
      <c r="AA53" s="46">
        <f t="shared" si="5"/>
        <v>98</v>
      </c>
      <c r="AB53" s="46">
        <f t="shared" si="19"/>
        <v>102</v>
      </c>
      <c r="AC53" s="46">
        <f t="shared" si="19"/>
        <v>11</v>
      </c>
      <c r="AD53" s="46">
        <f t="shared" si="7"/>
        <v>113</v>
      </c>
      <c r="AE53" s="46">
        <f t="shared" si="8"/>
        <v>195</v>
      </c>
      <c r="AF53" s="46">
        <f t="shared" si="8"/>
        <v>16</v>
      </c>
      <c r="AG53" s="46">
        <f t="shared" si="9"/>
        <v>211</v>
      </c>
      <c r="AP53" s="25"/>
      <c r="AQ53" s="25"/>
      <c r="AR53" s="25"/>
      <c r="AS53" s="25"/>
      <c r="AT53" s="25"/>
      <c r="AU53" s="25"/>
    </row>
    <row r="54" spans="1:47" x14ac:dyDescent="0.15">
      <c r="A54" s="1">
        <v>28301</v>
      </c>
      <c r="B54" s="1" t="s">
        <v>136</v>
      </c>
      <c r="C54" s="1">
        <v>62</v>
      </c>
      <c r="D54" s="1" t="s">
        <v>98</v>
      </c>
      <c r="E54" s="1">
        <v>48</v>
      </c>
      <c r="F54" s="1">
        <v>0</v>
      </c>
      <c r="G54" s="1">
        <v>0</v>
      </c>
      <c r="H54" s="1">
        <v>44</v>
      </c>
      <c r="I54" s="1">
        <v>0</v>
      </c>
      <c r="J54" s="1">
        <v>46</v>
      </c>
      <c r="K54" s="1">
        <v>0</v>
      </c>
      <c r="L54" s="1" t="s">
        <v>137</v>
      </c>
      <c r="M54" s="48">
        <v>46142</v>
      </c>
      <c r="N54" s="48">
        <v>46155</v>
      </c>
      <c r="O54" s="46">
        <f t="shared" si="1"/>
        <v>62</v>
      </c>
      <c r="P54" s="46" t="str">
        <f t="shared" si="1"/>
        <v>鎌倉</v>
      </c>
      <c r="U54" s="46">
        <f t="shared" si="2"/>
        <v>48</v>
      </c>
      <c r="V54" s="46">
        <f t="shared" si="2"/>
        <v>0</v>
      </c>
      <c r="W54" s="46">
        <f t="shared" si="2"/>
        <v>0</v>
      </c>
      <c r="X54" s="46">
        <f t="shared" si="3"/>
        <v>48</v>
      </c>
      <c r="Y54" s="46">
        <f t="shared" si="20"/>
        <v>44</v>
      </c>
      <c r="Z54" s="46">
        <f t="shared" si="20"/>
        <v>0</v>
      </c>
      <c r="AA54" s="46">
        <f t="shared" si="5"/>
        <v>44</v>
      </c>
      <c r="AB54" s="46">
        <f t="shared" si="19"/>
        <v>46</v>
      </c>
      <c r="AC54" s="46">
        <f t="shared" si="19"/>
        <v>0</v>
      </c>
      <c r="AD54" s="46">
        <f t="shared" si="7"/>
        <v>46</v>
      </c>
      <c r="AE54" s="46">
        <f t="shared" si="8"/>
        <v>90</v>
      </c>
      <c r="AF54" s="46">
        <f t="shared" si="8"/>
        <v>0</v>
      </c>
      <c r="AG54" s="46">
        <f t="shared" si="9"/>
        <v>90</v>
      </c>
    </row>
    <row r="55" spans="1:47" ht="14.25" x14ac:dyDescent="0.15">
      <c r="A55" s="1">
        <v>28301</v>
      </c>
      <c r="B55" s="1" t="s">
        <v>136</v>
      </c>
      <c r="C55" s="1">
        <v>63</v>
      </c>
      <c r="D55" s="1" t="s">
        <v>100</v>
      </c>
      <c r="E55" s="1">
        <v>139</v>
      </c>
      <c r="F55" s="1">
        <v>16</v>
      </c>
      <c r="G55" s="1">
        <v>0</v>
      </c>
      <c r="H55" s="1">
        <v>115</v>
      </c>
      <c r="I55" s="1">
        <v>0</v>
      </c>
      <c r="J55" s="1">
        <v>124</v>
      </c>
      <c r="K55" s="1">
        <v>17</v>
      </c>
      <c r="L55" s="1" t="s">
        <v>137</v>
      </c>
      <c r="M55" s="48">
        <v>46142</v>
      </c>
      <c r="N55" s="48">
        <v>46155</v>
      </c>
      <c r="O55" s="46">
        <f t="shared" si="1"/>
        <v>63</v>
      </c>
      <c r="P55" s="46" t="str">
        <f t="shared" si="1"/>
        <v>杉生</v>
      </c>
      <c r="U55" s="46">
        <f t="shared" si="2"/>
        <v>139</v>
      </c>
      <c r="V55" s="46">
        <f t="shared" si="2"/>
        <v>16</v>
      </c>
      <c r="W55" s="46">
        <f t="shared" si="2"/>
        <v>0</v>
      </c>
      <c r="X55" s="46">
        <f t="shared" si="3"/>
        <v>155</v>
      </c>
      <c r="Y55" s="46">
        <f t="shared" si="20"/>
        <v>115</v>
      </c>
      <c r="Z55" s="46">
        <f t="shared" si="20"/>
        <v>0</v>
      </c>
      <c r="AA55" s="46">
        <f t="shared" si="5"/>
        <v>115</v>
      </c>
      <c r="AB55" s="46">
        <f t="shared" si="19"/>
        <v>124</v>
      </c>
      <c r="AC55" s="46">
        <f t="shared" si="19"/>
        <v>17</v>
      </c>
      <c r="AD55" s="46">
        <f t="shared" si="7"/>
        <v>141</v>
      </c>
      <c r="AE55" s="46">
        <f t="shared" si="8"/>
        <v>239</v>
      </c>
      <c r="AF55" s="46">
        <f t="shared" si="8"/>
        <v>17</v>
      </c>
      <c r="AG55" s="46">
        <f t="shared" si="9"/>
        <v>256</v>
      </c>
      <c r="AJ55" s="2"/>
    </row>
    <row r="56" spans="1:47" x14ac:dyDescent="0.15">
      <c r="A56" s="1">
        <v>28301</v>
      </c>
      <c r="B56" s="1" t="s">
        <v>136</v>
      </c>
      <c r="C56" s="1">
        <v>64</v>
      </c>
      <c r="D56" s="1" t="s">
        <v>102</v>
      </c>
      <c r="E56" s="1">
        <v>40</v>
      </c>
      <c r="F56" s="1">
        <v>0</v>
      </c>
      <c r="G56" s="1">
        <v>0</v>
      </c>
      <c r="H56" s="1">
        <v>36</v>
      </c>
      <c r="I56" s="1">
        <v>0</v>
      </c>
      <c r="J56" s="1">
        <v>42</v>
      </c>
      <c r="K56" s="1">
        <v>0</v>
      </c>
      <c r="L56" s="1" t="s">
        <v>137</v>
      </c>
      <c r="M56" s="48">
        <v>46142</v>
      </c>
      <c r="N56" s="48">
        <v>46155</v>
      </c>
      <c r="O56" s="46">
        <f t="shared" si="1"/>
        <v>64</v>
      </c>
      <c r="P56" s="46" t="str">
        <f t="shared" si="1"/>
        <v>西畑</v>
      </c>
      <c r="U56" s="46">
        <f t="shared" si="2"/>
        <v>40</v>
      </c>
      <c r="V56" s="46">
        <f t="shared" si="2"/>
        <v>0</v>
      </c>
      <c r="W56" s="46">
        <f t="shared" si="2"/>
        <v>0</v>
      </c>
      <c r="X56" s="46">
        <f t="shared" si="3"/>
        <v>40</v>
      </c>
      <c r="Y56" s="46">
        <f t="shared" si="20"/>
        <v>36</v>
      </c>
      <c r="Z56" s="46">
        <f t="shared" si="20"/>
        <v>0</v>
      </c>
      <c r="AA56" s="46">
        <f t="shared" si="5"/>
        <v>36</v>
      </c>
      <c r="AB56" s="46">
        <f t="shared" si="19"/>
        <v>42</v>
      </c>
      <c r="AC56" s="46">
        <f t="shared" si="19"/>
        <v>0</v>
      </c>
      <c r="AD56" s="46">
        <f t="shared" si="7"/>
        <v>42</v>
      </c>
      <c r="AE56" s="46">
        <f t="shared" si="8"/>
        <v>78</v>
      </c>
      <c r="AF56" s="46">
        <f t="shared" si="8"/>
        <v>0</v>
      </c>
      <c r="AG56" s="46">
        <f t="shared" si="9"/>
        <v>78</v>
      </c>
    </row>
    <row r="57" spans="1:47" x14ac:dyDescent="0.15">
      <c r="A57" s="1">
        <v>28301</v>
      </c>
      <c r="B57" s="1" t="s">
        <v>136</v>
      </c>
      <c r="C57" s="1">
        <v>65</v>
      </c>
      <c r="D57" s="1" t="s">
        <v>104</v>
      </c>
      <c r="E57" s="1">
        <v>97</v>
      </c>
      <c r="F57" s="1">
        <v>0</v>
      </c>
      <c r="G57" s="1">
        <v>0</v>
      </c>
      <c r="H57" s="1">
        <v>76</v>
      </c>
      <c r="I57" s="1">
        <v>0</v>
      </c>
      <c r="J57" s="1">
        <v>86</v>
      </c>
      <c r="K57" s="1">
        <v>0</v>
      </c>
      <c r="L57" s="1" t="s">
        <v>137</v>
      </c>
      <c r="M57" s="48">
        <v>46142</v>
      </c>
      <c r="N57" s="48">
        <v>46155</v>
      </c>
      <c r="O57" s="46">
        <f t="shared" si="1"/>
        <v>65</v>
      </c>
      <c r="P57" s="46" t="str">
        <f t="shared" si="1"/>
        <v>柏原</v>
      </c>
      <c r="U57" s="46">
        <f t="shared" si="2"/>
        <v>97</v>
      </c>
      <c r="V57" s="46">
        <f t="shared" si="2"/>
        <v>0</v>
      </c>
      <c r="W57" s="46">
        <f t="shared" si="2"/>
        <v>0</v>
      </c>
      <c r="X57" s="46">
        <f t="shared" si="3"/>
        <v>97</v>
      </c>
      <c r="Y57" s="46">
        <f t="shared" si="20"/>
        <v>76</v>
      </c>
      <c r="Z57" s="46">
        <f t="shared" si="20"/>
        <v>0</v>
      </c>
      <c r="AA57" s="46">
        <f t="shared" si="5"/>
        <v>76</v>
      </c>
      <c r="AB57" s="46">
        <f t="shared" si="19"/>
        <v>86</v>
      </c>
      <c r="AC57" s="46">
        <f t="shared" si="19"/>
        <v>0</v>
      </c>
      <c r="AD57" s="46">
        <f t="shared" si="7"/>
        <v>86</v>
      </c>
      <c r="AE57" s="46">
        <f t="shared" si="8"/>
        <v>162</v>
      </c>
      <c r="AF57" s="46">
        <f t="shared" si="8"/>
        <v>0</v>
      </c>
      <c r="AG57" s="46">
        <f t="shared" si="9"/>
        <v>162</v>
      </c>
    </row>
    <row r="58" spans="1:47" x14ac:dyDescent="0.15">
      <c r="A58" s="1">
        <v>28301</v>
      </c>
      <c r="B58" s="1" t="s">
        <v>136</v>
      </c>
      <c r="C58" s="1">
        <v>66</v>
      </c>
      <c r="D58" s="1" t="s">
        <v>105</v>
      </c>
      <c r="E58" s="1">
        <v>13</v>
      </c>
      <c r="F58" s="1">
        <v>1</v>
      </c>
      <c r="G58" s="1">
        <v>0</v>
      </c>
      <c r="H58" s="1">
        <v>11</v>
      </c>
      <c r="I58" s="1">
        <v>1</v>
      </c>
      <c r="J58" s="1">
        <v>8</v>
      </c>
      <c r="K58" s="1">
        <v>0</v>
      </c>
      <c r="L58" s="1" t="s">
        <v>137</v>
      </c>
      <c r="M58" s="48">
        <v>46142</v>
      </c>
      <c r="N58" s="48">
        <v>46155</v>
      </c>
      <c r="O58" s="46">
        <f t="shared" si="1"/>
        <v>66</v>
      </c>
      <c r="P58" s="46" t="str">
        <f t="shared" si="1"/>
        <v>万善荘</v>
      </c>
      <c r="U58" s="46">
        <f t="shared" si="2"/>
        <v>13</v>
      </c>
      <c r="V58" s="46">
        <f t="shared" si="2"/>
        <v>1</v>
      </c>
      <c r="W58" s="46">
        <f t="shared" si="2"/>
        <v>0</v>
      </c>
      <c r="X58" s="46">
        <f t="shared" si="3"/>
        <v>14</v>
      </c>
      <c r="Y58" s="46">
        <f t="shared" si="20"/>
        <v>11</v>
      </c>
      <c r="Z58" s="46">
        <f t="shared" si="20"/>
        <v>1</v>
      </c>
      <c r="AA58" s="46">
        <f t="shared" si="5"/>
        <v>12</v>
      </c>
      <c r="AB58" s="46">
        <f t="shared" si="19"/>
        <v>8</v>
      </c>
      <c r="AC58" s="46">
        <f t="shared" si="19"/>
        <v>0</v>
      </c>
      <c r="AD58" s="46">
        <f t="shared" si="7"/>
        <v>8</v>
      </c>
      <c r="AE58" s="46">
        <f t="shared" si="8"/>
        <v>19</v>
      </c>
      <c r="AF58" s="46">
        <f t="shared" si="8"/>
        <v>1</v>
      </c>
      <c r="AG58" s="46">
        <f t="shared" si="9"/>
        <v>20</v>
      </c>
    </row>
    <row r="59" spans="1:47" x14ac:dyDescent="0.15">
      <c r="A59" s="1">
        <v>28301</v>
      </c>
      <c r="B59" s="1" t="s">
        <v>136</v>
      </c>
      <c r="C59" s="1">
        <v>67</v>
      </c>
      <c r="D59" s="1" t="s">
        <v>107</v>
      </c>
      <c r="E59" s="1">
        <v>113</v>
      </c>
      <c r="F59" s="1">
        <v>1</v>
      </c>
      <c r="G59" s="1">
        <v>0</v>
      </c>
      <c r="H59" s="1">
        <v>122</v>
      </c>
      <c r="I59" s="1">
        <v>1</v>
      </c>
      <c r="J59" s="1">
        <v>143</v>
      </c>
      <c r="K59" s="1">
        <v>0</v>
      </c>
      <c r="L59" s="1" t="s">
        <v>137</v>
      </c>
      <c r="M59" s="48">
        <v>46142</v>
      </c>
      <c r="N59" s="48">
        <v>46155</v>
      </c>
      <c r="O59" s="46">
        <f t="shared" si="1"/>
        <v>67</v>
      </c>
      <c r="P59" s="46" t="str">
        <f t="shared" si="1"/>
        <v>東山</v>
      </c>
      <c r="U59" s="46">
        <f t="shared" si="2"/>
        <v>113</v>
      </c>
      <c r="V59" s="46">
        <f t="shared" si="2"/>
        <v>1</v>
      </c>
      <c r="W59" s="46">
        <f t="shared" si="2"/>
        <v>0</v>
      </c>
      <c r="X59" s="46">
        <f t="shared" si="3"/>
        <v>114</v>
      </c>
      <c r="Y59" s="46">
        <f t="shared" si="20"/>
        <v>122</v>
      </c>
      <c r="Z59" s="46">
        <f t="shared" si="20"/>
        <v>1</v>
      </c>
      <c r="AA59" s="46">
        <f t="shared" si="5"/>
        <v>123</v>
      </c>
      <c r="AB59" s="46">
        <f t="shared" si="19"/>
        <v>143</v>
      </c>
      <c r="AC59" s="46">
        <f t="shared" si="19"/>
        <v>0</v>
      </c>
      <c r="AD59" s="46">
        <f t="shared" si="7"/>
        <v>143</v>
      </c>
      <c r="AE59" s="46">
        <f t="shared" si="8"/>
        <v>265</v>
      </c>
      <c r="AF59" s="46">
        <f t="shared" si="8"/>
        <v>1</v>
      </c>
      <c r="AG59" s="46">
        <f t="shared" si="9"/>
        <v>266</v>
      </c>
    </row>
    <row r="60" spans="1:47" x14ac:dyDescent="0.15">
      <c r="A60" s="1">
        <v>28301</v>
      </c>
      <c r="B60" s="1" t="s">
        <v>136</v>
      </c>
      <c r="C60" s="1">
        <v>68</v>
      </c>
      <c r="D60" s="1" t="s">
        <v>117</v>
      </c>
      <c r="E60" s="1">
        <v>62</v>
      </c>
      <c r="F60" s="1">
        <v>2</v>
      </c>
      <c r="G60" s="1">
        <v>1</v>
      </c>
      <c r="H60" s="1">
        <v>56</v>
      </c>
      <c r="I60" s="1">
        <v>1</v>
      </c>
      <c r="J60" s="1">
        <v>62</v>
      </c>
      <c r="K60" s="1">
        <v>3</v>
      </c>
      <c r="L60" s="1" t="s">
        <v>137</v>
      </c>
      <c r="M60" s="48">
        <v>46142</v>
      </c>
      <c r="N60" s="48">
        <v>46155</v>
      </c>
      <c r="O60" s="46">
        <f t="shared" si="1"/>
        <v>68</v>
      </c>
      <c r="P60" s="46" t="str">
        <f t="shared" si="1"/>
        <v>猪名川グリーンランド</v>
      </c>
      <c r="U60" s="46">
        <f t="shared" si="2"/>
        <v>62</v>
      </c>
      <c r="V60" s="46">
        <f t="shared" si="2"/>
        <v>2</v>
      </c>
      <c r="W60" s="46">
        <f t="shared" si="2"/>
        <v>1</v>
      </c>
      <c r="X60" s="46">
        <f t="shared" si="3"/>
        <v>65</v>
      </c>
      <c r="Y60" s="46">
        <f t="shared" si="20"/>
        <v>56</v>
      </c>
      <c r="Z60" s="46">
        <f t="shared" si="20"/>
        <v>1</v>
      </c>
      <c r="AA60" s="46">
        <f t="shared" si="5"/>
        <v>57</v>
      </c>
      <c r="AB60" s="46">
        <f t="shared" si="19"/>
        <v>62</v>
      </c>
      <c r="AC60" s="46">
        <f t="shared" si="19"/>
        <v>3</v>
      </c>
      <c r="AD60" s="46">
        <f t="shared" si="7"/>
        <v>65</v>
      </c>
      <c r="AE60" s="46">
        <f t="shared" si="8"/>
        <v>118</v>
      </c>
      <c r="AF60" s="46">
        <f t="shared" si="8"/>
        <v>4</v>
      </c>
      <c r="AG60" s="46">
        <f t="shared" si="9"/>
        <v>122</v>
      </c>
    </row>
    <row r="61" spans="1:47" x14ac:dyDescent="0.15">
      <c r="A61" s="1">
        <v>28301</v>
      </c>
      <c r="B61" s="1" t="s">
        <v>136</v>
      </c>
      <c r="C61" s="1">
        <v>69</v>
      </c>
      <c r="D61" s="1" t="s">
        <v>111</v>
      </c>
      <c r="E61" s="1">
        <v>367</v>
      </c>
      <c r="F61" s="1">
        <v>3</v>
      </c>
      <c r="G61" s="1">
        <v>3</v>
      </c>
      <c r="H61" s="1">
        <v>361</v>
      </c>
      <c r="I61" s="1">
        <v>6</v>
      </c>
      <c r="J61" s="1">
        <v>347</v>
      </c>
      <c r="K61" s="1">
        <v>0</v>
      </c>
      <c r="L61" s="1" t="s">
        <v>137</v>
      </c>
      <c r="M61" s="48">
        <v>46142</v>
      </c>
      <c r="N61" s="48">
        <v>46155</v>
      </c>
      <c r="O61" s="46">
        <f t="shared" si="1"/>
        <v>69</v>
      </c>
      <c r="P61" s="46" t="str">
        <f t="shared" si="1"/>
        <v>旭ヶ丘</v>
      </c>
      <c r="U61" s="46">
        <f t="shared" si="2"/>
        <v>367</v>
      </c>
      <c r="V61" s="46">
        <f t="shared" si="2"/>
        <v>3</v>
      </c>
      <c r="W61" s="46">
        <f t="shared" si="2"/>
        <v>3</v>
      </c>
      <c r="X61" s="46">
        <f t="shared" si="3"/>
        <v>373</v>
      </c>
      <c r="Y61" s="46">
        <f t="shared" si="20"/>
        <v>361</v>
      </c>
      <c r="Z61" s="46">
        <f t="shared" si="20"/>
        <v>6</v>
      </c>
      <c r="AA61" s="46">
        <f t="shared" si="5"/>
        <v>367</v>
      </c>
      <c r="AB61" s="46">
        <f t="shared" si="19"/>
        <v>347</v>
      </c>
      <c r="AC61" s="46">
        <f t="shared" si="19"/>
        <v>0</v>
      </c>
      <c r="AD61" s="46">
        <f t="shared" si="7"/>
        <v>347</v>
      </c>
      <c r="AE61" s="46">
        <f t="shared" si="8"/>
        <v>708</v>
      </c>
      <c r="AF61" s="46">
        <f t="shared" si="8"/>
        <v>6</v>
      </c>
      <c r="AG61" s="46">
        <f t="shared" si="9"/>
        <v>714</v>
      </c>
    </row>
    <row r="62" spans="1:47" x14ac:dyDescent="0.15">
      <c r="A62" s="1">
        <v>28301</v>
      </c>
      <c r="B62" s="1" t="s">
        <v>136</v>
      </c>
      <c r="C62" s="1">
        <v>70</v>
      </c>
      <c r="D62" s="1" t="s">
        <v>113</v>
      </c>
      <c r="E62" s="1">
        <v>18</v>
      </c>
      <c r="F62" s="1">
        <v>0</v>
      </c>
      <c r="G62" s="1">
        <v>1</v>
      </c>
      <c r="H62" s="1">
        <v>12</v>
      </c>
      <c r="I62" s="1">
        <v>0</v>
      </c>
      <c r="J62" s="1">
        <v>15</v>
      </c>
      <c r="K62" s="1">
        <v>1</v>
      </c>
      <c r="L62" s="1" t="s">
        <v>137</v>
      </c>
      <c r="M62" s="48">
        <v>46142</v>
      </c>
      <c r="N62" s="48">
        <v>46155</v>
      </c>
      <c r="O62" s="46">
        <f t="shared" si="1"/>
        <v>70</v>
      </c>
      <c r="P62" s="46" t="str">
        <f t="shared" si="1"/>
        <v>尾花</v>
      </c>
      <c r="U62" s="46">
        <f t="shared" si="2"/>
        <v>18</v>
      </c>
      <c r="V62" s="46">
        <f t="shared" si="2"/>
        <v>0</v>
      </c>
      <c r="W62" s="46">
        <f t="shared" si="2"/>
        <v>1</v>
      </c>
      <c r="X62" s="46">
        <f t="shared" si="3"/>
        <v>19</v>
      </c>
      <c r="Y62" s="46">
        <f t="shared" si="20"/>
        <v>12</v>
      </c>
      <c r="Z62" s="46">
        <f t="shared" si="20"/>
        <v>0</v>
      </c>
      <c r="AA62" s="46">
        <f t="shared" si="5"/>
        <v>12</v>
      </c>
      <c r="AB62" s="46">
        <f t="shared" si="19"/>
        <v>15</v>
      </c>
      <c r="AC62" s="46">
        <f t="shared" si="19"/>
        <v>1</v>
      </c>
      <c r="AD62" s="46">
        <f t="shared" si="7"/>
        <v>16</v>
      </c>
      <c r="AE62" s="46">
        <f t="shared" si="8"/>
        <v>27</v>
      </c>
      <c r="AF62" s="46">
        <f t="shared" si="8"/>
        <v>1</v>
      </c>
      <c r="AG62" s="46">
        <f t="shared" si="9"/>
        <v>28</v>
      </c>
    </row>
    <row r="63" spans="1:47" x14ac:dyDescent="0.15">
      <c r="A63" s="1">
        <v>28301</v>
      </c>
      <c r="B63" s="1" t="s">
        <v>136</v>
      </c>
      <c r="C63" s="1">
        <v>71</v>
      </c>
      <c r="D63" s="1" t="s">
        <v>114</v>
      </c>
      <c r="E63" s="1">
        <v>36</v>
      </c>
      <c r="F63" s="1">
        <v>0</v>
      </c>
      <c r="G63" s="1">
        <v>0</v>
      </c>
      <c r="H63" s="1">
        <v>33</v>
      </c>
      <c r="I63" s="1">
        <v>0</v>
      </c>
      <c r="J63" s="1">
        <v>27</v>
      </c>
      <c r="K63" s="1">
        <v>0</v>
      </c>
      <c r="L63" s="1" t="s">
        <v>137</v>
      </c>
      <c r="M63" s="48">
        <v>46142</v>
      </c>
      <c r="N63" s="48">
        <v>46155</v>
      </c>
      <c r="O63" s="46">
        <f t="shared" si="1"/>
        <v>71</v>
      </c>
      <c r="P63" s="46" t="str">
        <f t="shared" si="1"/>
        <v>ハウディー猪名川</v>
      </c>
      <c r="U63" s="46">
        <f t="shared" si="2"/>
        <v>36</v>
      </c>
      <c r="V63" s="46">
        <f t="shared" si="2"/>
        <v>0</v>
      </c>
      <c r="W63" s="46">
        <f t="shared" si="2"/>
        <v>0</v>
      </c>
      <c r="X63" s="46">
        <f t="shared" si="3"/>
        <v>36</v>
      </c>
      <c r="Y63" s="46">
        <f t="shared" si="20"/>
        <v>33</v>
      </c>
      <c r="Z63" s="46">
        <f t="shared" si="20"/>
        <v>0</v>
      </c>
      <c r="AA63" s="46">
        <f t="shared" si="5"/>
        <v>33</v>
      </c>
      <c r="AB63" s="46">
        <f t="shared" si="19"/>
        <v>27</v>
      </c>
      <c r="AC63" s="46">
        <f t="shared" si="19"/>
        <v>0</v>
      </c>
      <c r="AD63" s="46">
        <f t="shared" si="7"/>
        <v>27</v>
      </c>
      <c r="AE63" s="46">
        <f t="shared" si="8"/>
        <v>60</v>
      </c>
      <c r="AF63" s="46">
        <f t="shared" si="8"/>
        <v>0</v>
      </c>
      <c r="AG63" s="46">
        <f t="shared" si="9"/>
        <v>60</v>
      </c>
    </row>
    <row r="64" spans="1:47" x14ac:dyDescent="0.15">
      <c r="A64" s="1">
        <v>28301</v>
      </c>
      <c r="B64" s="1" t="s">
        <v>136</v>
      </c>
      <c r="C64" s="1">
        <v>72</v>
      </c>
      <c r="D64" s="1" t="s">
        <v>115</v>
      </c>
      <c r="E64" s="1">
        <v>16</v>
      </c>
      <c r="F64" s="1">
        <v>0</v>
      </c>
      <c r="G64" s="1">
        <v>0</v>
      </c>
      <c r="H64" s="1">
        <v>14</v>
      </c>
      <c r="I64" s="1">
        <v>0</v>
      </c>
      <c r="J64" s="1">
        <v>18</v>
      </c>
      <c r="K64" s="1">
        <v>0</v>
      </c>
      <c r="L64" s="1" t="s">
        <v>137</v>
      </c>
      <c r="M64" s="48">
        <v>46142</v>
      </c>
      <c r="N64" s="48">
        <v>46155</v>
      </c>
      <c r="O64" s="46">
        <f t="shared" si="1"/>
        <v>72</v>
      </c>
      <c r="P64" s="46" t="str">
        <f t="shared" si="1"/>
        <v>川向</v>
      </c>
      <c r="U64" s="46">
        <f t="shared" si="2"/>
        <v>16</v>
      </c>
      <c r="V64" s="46">
        <f t="shared" si="2"/>
        <v>0</v>
      </c>
      <c r="W64" s="46">
        <f t="shared" si="2"/>
        <v>0</v>
      </c>
      <c r="X64" s="46">
        <f t="shared" si="3"/>
        <v>16</v>
      </c>
      <c r="Y64" s="46">
        <f t="shared" si="20"/>
        <v>14</v>
      </c>
      <c r="Z64" s="46">
        <f t="shared" si="20"/>
        <v>0</v>
      </c>
      <c r="AA64" s="46">
        <f t="shared" si="5"/>
        <v>14</v>
      </c>
      <c r="AB64" s="46">
        <f t="shared" si="19"/>
        <v>18</v>
      </c>
      <c r="AC64" s="46">
        <f t="shared" si="19"/>
        <v>0</v>
      </c>
      <c r="AD64" s="46">
        <f t="shared" si="7"/>
        <v>18</v>
      </c>
      <c r="AE64" s="46">
        <f t="shared" si="8"/>
        <v>32</v>
      </c>
      <c r="AF64" s="46">
        <f t="shared" si="8"/>
        <v>0</v>
      </c>
      <c r="AG64" s="46">
        <f t="shared" si="9"/>
        <v>32</v>
      </c>
    </row>
    <row r="65" spans="1:33" s="10" customFormat="1" x14ac:dyDescent="0.15">
      <c r="A65" s="1">
        <v>28301</v>
      </c>
      <c r="B65" s="1" t="s">
        <v>136</v>
      </c>
      <c r="C65" s="1">
        <v>73</v>
      </c>
      <c r="D65" s="1" t="s">
        <v>116</v>
      </c>
      <c r="E65" s="1">
        <v>52</v>
      </c>
      <c r="F65" s="1">
        <v>0</v>
      </c>
      <c r="G65" s="1">
        <v>1</v>
      </c>
      <c r="H65" s="1">
        <v>53</v>
      </c>
      <c r="I65" s="1">
        <v>1</v>
      </c>
      <c r="J65" s="1">
        <v>53</v>
      </c>
      <c r="K65" s="1">
        <v>0</v>
      </c>
      <c r="L65" s="1" t="s">
        <v>137</v>
      </c>
      <c r="M65" s="48">
        <v>46142</v>
      </c>
      <c r="N65" s="48">
        <v>46155</v>
      </c>
      <c r="O65" s="46">
        <f t="shared" si="1"/>
        <v>73</v>
      </c>
      <c r="P65" s="46" t="str">
        <f t="shared" si="1"/>
        <v>アイディタウン笹尾</v>
      </c>
      <c r="Q65" s="46"/>
      <c r="R65" s="46"/>
      <c r="S65" s="46"/>
      <c r="T65" s="46"/>
      <c r="U65" s="46">
        <f t="shared" si="2"/>
        <v>52</v>
      </c>
      <c r="V65" s="46">
        <f t="shared" si="2"/>
        <v>0</v>
      </c>
      <c r="W65" s="46">
        <f t="shared" si="2"/>
        <v>1</v>
      </c>
      <c r="X65" s="46">
        <f t="shared" ref="X65" si="25">SUM(U65:W65)</f>
        <v>53</v>
      </c>
      <c r="Y65" s="46">
        <f t="shared" si="20"/>
        <v>53</v>
      </c>
      <c r="Z65" s="46">
        <f t="shared" si="20"/>
        <v>1</v>
      </c>
      <c r="AA65" s="46">
        <f t="shared" ref="AA65" si="26">SUM(Y65:Z65)</f>
        <v>54</v>
      </c>
      <c r="AB65" s="46">
        <f t="shared" si="19"/>
        <v>53</v>
      </c>
      <c r="AC65" s="46">
        <f t="shared" si="19"/>
        <v>0</v>
      </c>
      <c r="AD65" s="46">
        <f t="shared" ref="AD65" si="27">SUM(AB65:AC65)</f>
        <v>53</v>
      </c>
      <c r="AE65" s="46">
        <f t="shared" ref="AE65:AF65" si="28">Y65+AB65</f>
        <v>106</v>
      </c>
      <c r="AF65" s="46">
        <f t="shared" si="28"/>
        <v>1</v>
      </c>
      <c r="AG65" s="46">
        <f t="shared" si="9"/>
        <v>107</v>
      </c>
    </row>
    <row r="66" spans="1:33" x14ac:dyDescent="0.15"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</row>
    <row r="67" spans="1:33" x14ac:dyDescent="0.15"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</row>
    <row r="68" spans="1:33" x14ac:dyDescent="0.15"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</row>
    <row r="69" spans="1:33" x14ac:dyDescent="0.15"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</row>
  </sheetData>
  <mergeCells count="33">
    <mergeCell ref="AP18:AQ18"/>
    <mergeCell ref="AJ1:AQ1"/>
    <mergeCell ref="AP3:AQ3"/>
    <mergeCell ref="AP4:AQ4"/>
    <mergeCell ref="AP5:AQ5"/>
    <mergeCell ref="AP6:AQ6"/>
    <mergeCell ref="AP7:AQ7"/>
    <mergeCell ref="AP8:AP11"/>
    <mergeCell ref="AP13:AQ13"/>
    <mergeCell ref="AR13:AU13"/>
    <mergeCell ref="AP15:AQ15"/>
    <mergeCell ref="AP17:AQ17"/>
    <mergeCell ref="AP35:AQ35"/>
    <mergeCell ref="AP19:AQ19"/>
    <mergeCell ref="AP20:AQ20"/>
    <mergeCell ref="AP21:AQ21"/>
    <mergeCell ref="AP22:AQ22"/>
    <mergeCell ref="AP23:AQ23"/>
    <mergeCell ref="AP24:AQ24"/>
    <mergeCell ref="AP29:AQ29"/>
    <mergeCell ref="AP31:AQ31"/>
    <mergeCell ref="AP32:AQ32"/>
    <mergeCell ref="AP33:AQ33"/>
    <mergeCell ref="AP34:AQ34"/>
    <mergeCell ref="AP48:AQ48"/>
    <mergeCell ref="AP49:AQ49"/>
    <mergeCell ref="AP50:AQ50"/>
    <mergeCell ref="AP36:AQ36"/>
    <mergeCell ref="AP37:AQ37"/>
    <mergeCell ref="AP38:AQ38"/>
    <mergeCell ref="AP45:AQ45"/>
    <mergeCell ref="AP46:AQ46"/>
    <mergeCell ref="AP47:AQ47"/>
  </mergeCells>
  <phoneticPr fontId="4"/>
  <pageMargins left="0.7" right="0.7" top="0.75" bottom="0.75" header="0.3" footer="0.3"/>
  <pageSetup paperSize="9" scale="8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22EA6-35B5-46A4-8E4A-3C3479D446A3}">
  <sheetPr>
    <pageSetUpPr fitToPage="1"/>
  </sheetPr>
  <dimension ref="A1:BB69"/>
  <sheetViews>
    <sheetView tabSelected="1" view="pageBreakPreview" topLeftCell="AJ1" zoomScaleNormal="55" zoomScaleSheetLayoutView="100" workbookViewId="0">
      <selection activeCell="AJ1" sqref="AJ1:AQ1"/>
    </sheetView>
  </sheetViews>
  <sheetFormatPr defaultRowHeight="13.5" x14ac:dyDescent="0.15"/>
  <cols>
    <col min="1" max="12" width="9" style="1" hidden="1" customWidth="1"/>
    <col min="13" max="14" width="15.375" style="1" hidden="1" customWidth="1"/>
    <col min="15" max="15" width="11.875" style="1" hidden="1" customWidth="1"/>
    <col min="16" max="16" width="19.375" style="1" hidden="1" customWidth="1"/>
    <col min="17" max="17" width="9.875" style="46" hidden="1" customWidth="1"/>
    <col min="18" max="18" width="7.125" style="46" hidden="1" customWidth="1"/>
    <col min="19" max="19" width="9.875" style="46" hidden="1" customWidth="1"/>
    <col min="20" max="20" width="7.125" style="46" hidden="1" customWidth="1"/>
    <col min="21" max="22" width="15.125" style="1" hidden="1" customWidth="1"/>
    <col min="23" max="23" width="13" style="1" hidden="1" customWidth="1"/>
    <col min="24" max="24" width="11" style="46" hidden="1" customWidth="1"/>
    <col min="25" max="26" width="19.25" style="1" hidden="1" customWidth="1"/>
    <col min="27" max="27" width="15.125" style="46" hidden="1" customWidth="1"/>
    <col min="28" max="29" width="19.25" style="1" hidden="1" customWidth="1"/>
    <col min="30" max="30" width="15.125" style="46" hidden="1" customWidth="1"/>
    <col min="31" max="32" width="19.25" style="46" hidden="1" customWidth="1"/>
    <col min="33" max="33" width="15.125" style="46" hidden="1" customWidth="1"/>
    <col min="34" max="35" width="9.25" style="10" hidden="1" customWidth="1"/>
    <col min="36" max="36" width="19.625" style="11" customWidth="1"/>
    <col min="37" max="40" width="8.125" style="11" customWidth="1"/>
    <col min="41" max="41" width="5.25" style="11" customWidth="1"/>
    <col min="42" max="42" width="2.625" style="11" customWidth="1"/>
    <col min="43" max="43" width="16.625" style="11" customWidth="1"/>
    <col min="44" max="47" width="8.125" style="11" customWidth="1"/>
    <col min="48" max="48" width="6.125" style="11" customWidth="1"/>
    <col min="49" max="49" width="9" style="11" customWidth="1"/>
    <col min="50" max="16384" width="9" style="11"/>
  </cols>
  <sheetData>
    <row r="1" spans="1:54" ht="24" customHeight="1" x14ac:dyDescent="0.15">
      <c r="A1" s="1" t="s">
        <v>122</v>
      </c>
      <c r="B1" s="1" t="s">
        <v>123</v>
      </c>
      <c r="C1" s="1" t="s">
        <v>124</v>
      </c>
      <c r="D1" s="1" t="s">
        <v>125</v>
      </c>
      <c r="E1" s="1" t="s">
        <v>126</v>
      </c>
      <c r="F1" s="1" t="s">
        <v>127</v>
      </c>
      <c r="G1" s="1" t="s">
        <v>128</v>
      </c>
      <c r="H1" s="1" t="s">
        <v>129</v>
      </c>
      <c r="I1" s="1" t="s">
        <v>130</v>
      </c>
      <c r="J1" s="1" t="s">
        <v>131</v>
      </c>
      <c r="K1" s="1" t="s">
        <v>132</v>
      </c>
      <c r="L1" s="1" t="s">
        <v>133</v>
      </c>
      <c r="M1" s="1" t="s">
        <v>134</v>
      </c>
      <c r="N1" s="1" t="s">
        <v>135</v>
      </c>
      <c r="O1" s="46" t="s">
        <v>0</v>
      </c>
      <c r="P1" s="46" t="s">
        <v>1</v>
      </c>
      <c r="U1" s="46" t="s">
        <v>2</v>
      </c>
      <c r="V1" s="46" t="s">
        <v>3</v>
      </c>
      <c r="W1" s="46" t="s">
        <v>4</v>
      </c>
      <c r="X1" s="46" t="s">
        <v>5</v>
      </c>
      <c r="Y1" s="46" t="s">
        <v>6</v>
      </c>
      <c r="Z1" s="46" t="s">
        <v>7</v>
      </c>
      <c r="AA1" s="46" t="s">
        <v>8</v>
      </c>
      <c r="AB1" s="46" t="s">
        <v>9</v>
      </c>
      <c r="AC1" s="46" t="s">
        <v>10</v>
      </c>
      <c r="AD1" s="46" t="s">
        <v>11</v>
      </c>
      <c r="AE1" s="46" t="s">
        <v>12</v>
      </c>
      <c r="AF1" s="46" t="s">
        <v>13</v>
      </c>
      <c r="AG1" s="46" t="s">
        <v>14</v>
      </c>
      <c r="AJ1" s="60" t="s">
        <v>139</v>
      </c>
      <c r="AK1" s="61"/>
      <c r="AL1" s="61"/>
      <c r="AM1" s="61"/>
      <c r="AN1" s="61"/>
      <c r="AO1" s="61"/>
      <c r="AP1" s="61"/>
      <c r="AQ1" s="61"/>
    </row>
    <row r="2" spans="1:54" ht="17.25" customHeight="1" thickBot="1" x14ac:dyDescent="0.2">
      <c r="A2" s="1">
        <v>28301</v>
      </c>
      <c r="B2" s="1" t="s">
        <v>136</v>
      </c>
      <c r="C2" s="1">
        <v>1</v>
      </c>
      <c r="D2" s="1" t="s">
        <v>15</v>
      </c>
      <c r="E2" s="1">
        <v>131</v>
      </c>
      <c r="F2" s="1">
        <v>3</v>
      </c>
      <c r="G2" s="1">
        <v>0</v>
      </c>
      <c r="H2" s="1">
        <v>139</v>
      </c>
      <c r="I2" s="1">
        <v>2</v>
      </c>
      <c r="J2" s="1">
        <v>164</v>
      </c>
      <c r="K2" s="1">
        <v>2</v>
      </c>
      <c r="L2" s="1" t="s">
        <v>137</v>
      </c>
      <c r="M2" s="48">
        <v>46173</v>
      </c>
      <c r="N2" s="48">
        <v>46184</v>
      </c>
      <c r="O2" s="46">
        <f>C2</f>
        <v>1</v>
      </c>
      <c r="P2" s="46" t="str">
        <f>D2</f>
        <v>原</v>
      </c>
      <c r="U2" s="46">
        <f>E2</f>
        <v>131</v>
      </c>
      <c r="V2" s="46">
        <f t="shared" ref="V2:W2" si="0">F2</f>
        <v>3</v>
      </c>
      <c r="W2" s="46">
        <f t="shared" si="0"/>
        <v>0</v>
      </c>
      <c r="X2" s="46">
        <f>SUM(U2:W2)</f>
        <v>134</v>
      </c>
      <c r="Y2" s="46">
        <f>H2</f>
        <v>139</v>
      </c>
      <c r="Z2" s="46">
        <f>I2</f>
        <v>2</v>
      </c>
      <c r="AA2" s="46">
        <f>SUM(Y2:Z2)</f>
        <v>141</v>
      </c>
      <c r="AB2" s="46">
        <f>J2</f>
        <v>164</v>
      </c>
      <c r="AC2" s="46">
        <f>K2</f>
        <v>2</v>
      </c>
      <c r="AD2" s="46">
        <f>SUM(AB2:AC2)</f>
        <v>166</v>
      </c>
      <c r="AE2" s="46">
        <f>Y2+AB2</f>
        <v>303</v>
      </c>
      <c r="AF2" s="46">
        <f>Z2+AC2</f>
        <v>4</v>
      </c>
      <c r="AG2" s="46">
        <f>AE2+AF2</f>
        <v>307</v>
      </c>
      <c r="AJ2" s="12"/>
      <c r="AK2" s="13"/>
      <c r="AL2" s="13"/>
      <c r="AM2" s="13"/>
      <c r="AN2" s="13"/>
      <c r="AQ2" s="14"/>
      <c r="AR2" s="14"/>
      <c r="AS2" s="14"/>
      <c r="AT2" s="14"/>
      <c r="AU2" s="14"/>
      <c r="AW2" s="15"/>
      <c r="AX2" s="15"/>
      <c r="AY2" s="15"/>
      <c r="AZ2" s="15"/>
      <c r="BA2" s="15"/>
      <c r="BB2" s="15"/>
    </row>
    <row r="3" spans="1:54" ht="17.25" customHeight="1" x14ac:dyDescent="0.15">
      <c r="A3" s="1">
        <v>28301</v>
      </c>
      <c r="B3" s="1" t="s">
        <v>136</v>
      </c>
      <c r="C3" s="1">
        <v>2</v>
      </c>
      <c r="D3" s="1" t="s">
        <v>16</v>
      </c>
      <c r="E3" s="1">
        <v>30</v>
      </c>
      <c r="F3" s="1">
        <v>0</v>
      </c>
      <c r="G3" s="1">
        <v>0</v>
      </c>
      <c r="H3" s="1">
        <v>31</v>
      </c>
      <c r="I3" s="1">
        <v>0</v>
      </c>
      <c r="J3" s="1">
        <v>39</v>
      </c>
      <c r="K3" s="1">
        <v>0</v>
      </c>
      <c r="L3" s="1" t="s">
        <v>137</v>
      </c>
      <c r="M3" s="48">
        <v>46173</v>
      </c>
      <c r="N3" s="48">
        <v>46184</v>
      </c>
      <c r="O3" s="46">
        <f t="shared" ref="O3:O65" si="1">C3</f>
        <v>2</v>
      </c>
      <c r="P3" s="46" t="str">
        <f t="shared" ref="P3:P65" si="2">D3</f>
        <v>内馬場</v>
      </c>
      <c r="U3" s="46">
        <f t="shared" ref="U3:U65" si="3">E3</f>
        <v>30</v>
      </c>
      <c r="V3" s="46">
        <f t="shared" ref="V3:V65" si="4">F3</f>
        <v>0</v>
      </c>
      <c r="W3" s="46">
        <f t="shared" ref="W3:W65" si="5">G3</f>
        <v>0</v>
      </c>
      <c r="X3" s="46">
        <f t="shared" ref="X3:X64" si="6">SUM(U3:W3)</f>
        <v>30</v>
      </c>
      <c r="Y3" s="46">
        <f t="shared" ref="Y3:Y24" si="7">H3</f>
        <v>31</v>
      </c>
      <c r="Z3" s="46">
        <f t="shared" ref="Z3:Z24" si="8">I3</f>
        <v>0</v>
      </c>
      <c r="AA3" s="46">
        <f t="shared" ref="AA3:AA64" si="9">SUM(Y3:Z3)</f>
        <v>31</v>
      </c>
      <c r="AB3" s="46">
        <f t="shared" ref="AB3:AB4" si="10">J3</f>
        <v>39</v>
      </c>
      <c r="AC3" s="46">
        <f t="shared" ref="AC3:AC4" si="11">K3</f>
        <v>0</v>
      </c>
      <c r="AD3" s="46">
        <f t="shared" ref="AD3:AD64" si="12">SUM(AB3:AC3)</f>
        <v>39</v>
      </c>
      <c r="AE3" s="46">
        <f t="shared" ref="AE3:AF64" si="13">Y3+AB3</f>
        <v>70</v>
      </c>
      <c r="AF3" s="46">
        <f t="shared" si="13"/>
        <v>0</v>
      </c>
      <c r="AG3" s="46">
        <f t="shared" ref="AG3:AG64" si="14">AE3+AF3</f>
        <v>70</v>
      </c>
      <c r="AJ3" s="44" t="s">
        <v>17</v>
      </c>
      <c r="AK3" s="44" t="s">
        <v>18</v>
      </c>
      <c r="AL3" s="44" t="s">
        <v>19</v>
      </c>
      <c r="AM3" s="44" t="s">
        <v>20</v>
      </c>
      <c r="AN3" s="44" t="s">
        <v>21</v>
      </c>
      <c r="AO3" s="16"/>
      <c r="AP3" s="62" t="s">
        <v>22</v>
      </c>
      <c r="AQ3" s="63"/>
      <c r="AR3" s="17" t="s">
        <v>18</v>
      </c>
      <c r="AS3" s="17" t="s">
        <v>23</v>
      </c>
      <c r="AT3" s="17" t="s">
        <v>20</v>
      </c>
      <c r="AU3" s="18" t="s">
        <v>21</v>
      </c>
      <c r="AW3" s="15"/>
      <c r="AX3" s="15"/>
      <c r="AY3" s="15"/>
      <c r="AZ3" s="15"/>
      <c r="BA3" s="15"/>
      <c r="BB3" s="15"/>
    </row>
    <row r="4" spans="1:54" ht="17.25" customHeight="1" x14ac:dyDescent="0.15">
      <c r="A4" s="1">
        <v>28301</v>
      </c>
      <c r="B4" s="1" t="s">
        <v>136</v>
      </c>
      <c r="C4" s="1">
        <v>3</v>
      </c>
      <c r="D4" s="1" t="s">
        <v>24</v>
      </c>
      <c r="E4" s="1">
        <v>23</v>
      </c>
      <c r="F4" s="1">
        <v>0</v>
      </c>
      <c r="G4" s="1">
        <v>1</v>
      </c>
      <c r="H4" s="1">
        <v>21</v>
      </c>
      <c r="I4" s="1">
        <v>0</v>
      </c>
      <c r="J4" s="1">
        <v>22</v>
      </c>
      <c r="K4" s="1">
        <v>1</v>
      </c>
      <c r="L4" s="1" t="s">
        <v>137</v>
      </c>
      <c r="M4" s="48">
        <v>46173</v>
      </c>
      <c r="N4" s="48">
        <v>46184</v>
      </c>
      <c r="O4" s="46">
        <f t="shared" si="1"/>
        <v>3</v>
      </c>
      <c r="P4" s="46" t="str">
        <f t="shared" si="2"/>
        <v>民田</v>
      </c>
      <c r="U4" s="46">
        <f t="shared" si="3"/>
        <v>23</v>
      </c>
      <c r="V4" s="46">
        <f t="shared" si="4"/>
        <v>0</v>
      </c>
      <c r="W4" s="46">
        <f t="shared" si="5"/>
        <v>1</v>
      </c>
      <c r="X4" s="46">
        <f t="shared" si="6"/>
        <v>24</v>
      </c>
      <c r="Y4" s="46">
        <f t="shared" si="7"/>
        <v>21</v>
      </c>
      <c r="Z4" s="46">
        <f t="shared" si="8"/>
        <v>0</v>
      </c>
      <c r="AA4" s="46">
        <f t="shared" si="9"/>
        <v>21</v>
      </c>
      <c r="AB4" s="46">
        <f t="shared" si="10"/>
        <v>22</v>
      </c>
      <c r="AC4" s="46">
        <f t="shared" si="11"/>
        <v>1</v>
      </c>
      <c r="AD4" s="46">
        <f t="shared" si="12"/>
        <v>23</v>
      </c>
      <c r="AE4" s="46">
        <f t="shared" si="13"/>
        <v>43</v>
      </c>
      <c r="AF4" s="46">
        <f t="shared" si="13"/>
        <v>1</v>
      </c>
      <c r="AG4" s="46">
        <f t="shared" si="14"/>
        <v>44</v>
      </c>
      <c r="AJ4" s="44" t="s">
        <v>15</v>
      </c>
      <c r="AK4" s="19">
        <f t="shared" ref="AK4:AK21" si="15">VLOOKUP($O2,$O$2:$AG$65,10,FALSE)</f>
        <v>134</v>
      </c>
      <c r="AL4" s="19">
        <f t="shared" ref="AL4:AL21" si="16">VLOOKUP($O2,$O$2:$AG$65,13,FALSE)</f>
        <v>141</v>
      </c>
      <c r="AM4" s="19">
        <f t="shared" ref="AM4:AM21" si="17">VLOOKUP($O2,$O$2:$AG$65,16,FALSE)</f>
        <v>166</v>
      </c>
      <c r="AN4" s="19">
        <f t="shared" ref="AN4:AN52" si="18">AM4+AL4</f>
        <v>307</v>
      </c>
      <c r="AO4" s="16"/>
      <c r="AP4" s="64" t="s">
        <v>25</v>
      </c>
      <c r="AQ4" s="52"/>
      <c r="AR4" s="4" t="s">
        <v>37</v>
      </c>
      <c r="AS4" s="19">
        <f>SUM(Y2:Y65)</f>
        <v>13171</v>
      </c>
      <c r="AT4" s="19">
        <f>SUM(AB2:AB65)</f>
        <v>14513</v>
      </c>
      <c r="AU4" s="20">
        <f>AS4+AT4</f>
        <v>27684</v>
      </c>
      <c r="AW4" s="15"/>
      <c r="AX4" s="15"/>
      <c r="AY4" s="15"/>
      <c r="AZ4" s="15"/>
      <c r="BA4" s="15"/>
      <c r="BB4" s="15"/>
    </row>
    <row r="5" spans="1:54" ht="17.25" customHeight="1" x14ac:dyDescent="0.15">
      <c r="A5" s="1">
        <v>28301</v>
      </c>
      <c r="B5" s="1" t="s">
        <v>136</v>
      </c>
      <c r="C5" s="1">
        <v>4</v>
      </c>
      <c r="D5" s="1" t="s">
        <v>26</v>
      </c>
      <c r="E5" s="1">
        <v>55</v>
      </c>
      <c r="F5" s="1">
        <v>0</v>
      </c>
      <c r="G5" s="1">
        <v>1</v>
      </c>
      <c r="H5" s="1">
        <v>45</v>
      </c>
      <c r="I5" s="1">
        <v>0</v>
      </c>
      <c r="J5" s="1">
        <v>58</v>
      </c>
      <c r="K5" s="1">
        <v>1</v>
      </c>
      <c r="L5" s="1" t="s">
        <v>137</v>
      </c>
      <c r="M5" s="48">
        <v>46173</v>
      </c>
      <c r="N5" s="48">
        <v>46184</v>
      </c>
      <c r="O5" s="46">
        <f t="shared" si="1"/>
        <v>4</v>
      </c>
      <c r="P5" s="46" t="str">
        <f t="shared" si="2"/>
        <v>上阿古谷</v>
      </c>
      <c r="U5" s="46">
        <f t="shared" si="3"/>
        <v>55</v>
      </c>
      <c r="V5" s="46">
        <f t="shared" si="4"/>
        <v>0</v>
      </c>
      <c r="W5" s="46">
        <f t="shared" si="5"/>
        <v>1</v>
      </c>
      <c r="X5" s="46">
        <f t="shared" si="6"/>
        <v>56</v>
      </c>
      <c r="Y5" s="46">
        <f t="shared" si="7"/>
        <v>45</v>
      </c>
      <c r="Z5" s="46">
        <f t="shared" si="8"/>
        <v>0</v>
      </c>
      <c r="AA5" s="46">
        <f t="shared" si="9"/>
        <v>45</v>
      </c>
      <c r="AB5" s="46">
        <f>J5</f>
        <v>58</v>
      </c>
      <c r="AC5" s="46">
        <f>K5</f>
        <v>1</v>
      </c>
      <c r="AD5" s="46">
        <f t="shared" si="12"/>
        <v>59</v>
      </c>
      <c r="AE5" s="46">
        <f t="shared" si="13"/>
        <v>103</v>
      </c>
      <c r="AF5" s="46">
        <f t="shared" si="13"/>
        <v>1</v>
      </c>
      <c r="AG5" s="46">
        <f t="shared" si="14"/>
        <v>104</v>
      </c>
      <c r="AJ5" s="44" t="s">
        <v>16</v>
      </c>
      <c r="AK5" s="19">
        <f t="shared" si="15"/>
        <v>30</v>
      </c>
      <c r="AL5" s="19">
        <f t="shared" si="16"/>
        <v>31</v>
      </c>
      <c r="AM5" s="19">
        <f t="shared" si="17"/>
        <v>39</v>
      </c>
      <c r="AN5" s="19">
        <f t="shared" si="18"/>
        <v>70</v>
      </c>
      <c r="AO5" s="16"/>
      <c r="AP5" s="64" t="s">
        <v>27</v>
      </c>
      <c r="AQ5" s="52"/>
      <c r="AR5" s="4" t="s">
        <v>37</v>
      </c>
      <c r="AS5" s="19">
        <f>SUM(Z2:Z65)</f>
        <v>100</v>
      </c>
      <c r="AT5" s="19">
        <f>SUM(AC2:AC65)</f>
        <v>131</v>
      </c>
      <c r="AU5" s="20">
        <f>AS5+AT5</f>
        <v>231</v>
      </c>
      <c r="AW5" s="15"/>
      <c r="AX5" s="15"/>
      <c r="AY5" s="15"/>
      <c r="AZ5" s="15"/>
      <c r="BA5" s="15"/>
      <c r="BB5" s="15"/>
    </row>
    <row r="6" spans="1:54" ht="17.25" customHeight="1" thickBot="1" x14ac:dyDescent="0.2">
      <c r="A6" s="1">
        <v>28301</v>
      </c>
      <c r="B6" s="1" t="s">
        <v>136</v>
      </c>
      <c r="C6" s="1">
        <v>5</v>
      </c>
      <c r="D6" s="1" t="s">
        <v>28</v>
      </c>
      <c r="E6" s="1">
        <v>36</v>
      </c>
      <c r="F6" s="1">
        <v>0</v>
      </c>
      <c r="G6" s="1">
        <v>0</v>
      </c>
      <c r="H6" s="1">
        <v>31</v>
      </c>
      <c r="I6" s="1">
        <v>0</v>
      </c>
      <c r="J6" s="1">
        <v>31</v>
      </c>
      <c r="K6" s="1">
        <v>0</v>
      </c>
      <c r="L6" s="1" t="s">
        <v>137</v>
      </c>
      <c r="M6" s="48">
        <v>46173</v>
      </c>
      <c r="N6" s="48">
        <v>46184</v>
      </c>
      <c r="O6" s="46">
        <f t="shared" si="1"/>
        <v>5</v>
      </c>
      <c r="P6" s="46" t="str">
        <f t="shared" si="2"/>
        <v>下阿古谷</v>
      </c>
      <c r="U6" s="46">
        <f t="shared" si="3"/>
        <v>36</v>
      </c>
      <c r="V6" s="46">
        <f t="shared" si="4"/>
        <v>0</v>
      </c>
      <c r="W6" s="46">
        <f t="shared" si="5"/>
        <v>0</v>
      </c>
      <c r="X6" s="46">
        <f t="shared" si="6"/>
        <v>36</v>
      </c>
      <c r="Y6" s="46">
        <f t="shared" si="7"/>
        <v>31</v>
      </c>
      <c r="Z6" s="46">
        <f t="shared" si="8"/>
        <v>0</v>
      </c>
      <c r="AA6" s="46">
        <f t="shared" si="9"/>
        <v>31</v>
      </c>
      <c r="AB6" s="46">
        <f t="shared" ref="AB6:AB10" si="19">J6</f>
        <v>31</v>
      </c>
      <c r="AC6" s="46">
        <f t="shared" ref="AC6:AC10" si="20">K6</f>
        <v>0</v>
      </c>
      <c r="AD6" s="46">
        <f t="shared" si="12"/>
        <v>31</v>
      </c>
      <c r="AE6" s="46">
        <f t="shared" si="13"/>
        <v>62</v>
      </c>
      <c r="AF6" s="46">
        <f t="shared" si="13"/>
        <v>0</v>
      </c>
      <c r="AG6" s="46">
        <f t="shared" si="14"/>
        <v>62</v>
      </c>
      <c r="AJ6" s="44" t="s">
        <v>24</v>
      </c>
      <c r="AK6" s="19">
        <f t="shared" si="15"/>
        <v>24</v>
      </c>
      <c r="AL6" s="19">
        <f t="shared" si="16"/>
        <v>21</v>
      </c>
      <c r="AM6" s="19">
        <f t="shared" si="17"/>
        <v>23</v>
      </c>
      <c r="AN6" s="19">
        <f t="shared" si="18"/>
        <v>44</v>
      </c>
      <c r="AO6" s="16"/>
      <c r="AP6" s="65" t="s">
        <v>29</v>
      </c>
      <c r="AQ6" s="66"/>
      <c r="AR6" s="21">
        <f>SUM(X2:X65)</f>
        <v>12456</v>
      </c>
      <c r="AS6" s="21">
        <f>SUM(AS4:AS5)</f>
        <v>13271</v>
      </c>
      <c r="AT6" s="19">
        <f>SUM(AT4:AT5)</f>
        <v>14644</v>
      </c>
      <c r="AU6" s="22">
        <f>SUM(AU4:AU5)</f>
        <v>27915</v>
      </c>
      <c r="AW6" s="15"/>
      <c r="AX6" s="15"/>
      <c r="AY6" s="15"/>
      <c r="AZ6" s="15"/>
      <c r="BA6" s="15"/>
      <c r="BB6" s="15"/>
    </row>
    <row r="7" spans="1:54" ht="17.25" customHeight="1" thickBot="1" x14ac:dyDescent="0.2">
      <c r="A7" s="1">
        <v>28301</v>
      </c>
      <c r="B7" s="1" t="s">
        <v>136</v>
      </c>
      <c r="C7" s="1">
        <v>6</v>
      </c>
      <c r="D7" s="1" t="s">
        <v>30</v>
      </c>
      <c r="E7" s="1">
        <v>62</v>
      </c>
      <c r="F7" s="1">
        <v>0</v>
      </c>
      <c r="G7" s="1">
        <v>0</v>
      </c>
      <c r="H7" s="1">
        <v>64</v>
      </c>
      <c r="I7" s="1">
        <v>0</v>
      </c>
      <c r="J7" s="1">
        <v>74</v>
      </c>
      <c r="K7" s="1">
        <v>0</v>
      </c>
      <c r="L7" s="1" t="s">
        <v>137</v>
      </c>
      <c r="M7" s="48">
        <v>46173</v>
      </c>
      <c r="N7" s="48">
        <v>46184</v>
      </c>
      <c r="O7" s="46">
        <f t="shared" si="1"/>
        <v>6</v>
      </c>
      <c r="P7" s="46" t="str">
        <f t="shared" si="2"/>
        <v>北田原</v>
      </c>
      <c r="U7" s="46">
        <f t="shared" si="3"/>
        <v>62</v>
      </c>
      <c r="V7" s="46">
        <f t="shared" si="4"/>
        <v>0</v>
      </c>
      <c r="W7" s="46">
        <f t="shared" si="5"/>
        <v>0</v>
      </c>
      <c r="X7" s="46">
        <f t="shared" si="6"/>
        <v>62</v>
      </c>
      <c r="Y7" s="46">
        <f t="shared" si="7"/>
        <v>64</v>
      </c>
      <c r="Z7" s="46">
        <f t="shared" si="8"/>
        <v>0</v>
      </c>
      <c r="AA7" s="46">
        <f t="shared" si="9"/>
        <v>64</v>
      </c>
      <c r="AB7" s="46">
        <f t="shared" si="19"/>
        <v>74</v>
      </c>
      <c r="AC7" s="46">
        <f t="shared" si="20"/>
        <v>0</v>
      </c>
      <c r="AD7" s="46">
        <f t="shared" si="12"/>
        <v>74</v>
      </c>
      <c r="AE7" s="46">
        <f t="shared" si="13"/>
        <v>138</v>
      </c>
      <c r="AF7" s="46">
        <f t="shared" si="13"/>
        <v>0</v>
      </c>
      <c r="AG7" s="46">
        <f t="shared" si="14"/>
        <v>138</v>
      </c>
      <c r="AJ7" s="44" t="s">
        <v>26</v>
      </c>
      <c r="AK7" s="19">
        <f t="shared" si="15"/>
        <v>56</v>
      </c>
      <c r="AL7" s="19">
        <f t="shared" si="16"/>
        <v>45</v>
      </c>
      <c r="AM7" s="19">
        <f t="shared" si="17"/>
        <v>59</v>
      </c>
      <c r="AN7" s="19">
        <f t="shared" si="18"/>
        <v>104</v>
      </c>
      <c r="AO7" s="16"/>
      <c r="AP7" s="55" t="s">
        <v>31</v>
      </c>
      <c r="AQ7" s="56"/>
      <c r="AR7" s="23">
        <f>AR8-AR10-AR11</f>
        <v>-8</v>
      </c>
      <c r="AS7" s="23">
        <f>AS8+AS9-AS10-AS11</f>
        <v>-14</v>
      </c>
      <c r="AT7" s="23">
        <f>AT8+AT9-AT10-AT11</f>
        <v>-35</v>
      </c>
      <c r="AU7" s="23">
        <f>AU8+AU9-AU10-AU11</f>
        <v>-49</v>
      </c>
      <c r="AW7" s="15"/>
      <c r="AX7" s="15"/>
      <c r="AY7" s="15"/>
      <c r="AZ7" s="15"/>
      <c r="BA7" s="15"/>
      <c r="BB7" s="15"/>
    </row>
    <row r="8" spans="1:54" ht="17.25" customHeight="1" thickTop="1" x14ac:dyDescent="0.15">
      <c r="A8" s="1">
        <v>28301</v>
      </c>
      <c r="B8" s="1" t="s">
        <v>136</v>
      </c>
      <c r="C8" s="1">
        <v>7</v>
      </c>
      <c r="D8" s="1" t="s">
        <v>32</v>
      </c>
      <c r="E8" s="1">
        <v>38</v>
      </c>
      <c r="F8" s="1">
        <v>0</v>
      </c>
      <c r="G8" s="1">
        <v>0</v>
      </c>
      <c r="H8" s="1">
        <v>35</v>
      </c>
      <c r="I8" s="1">
        <v>0</v>
      </c>
      <c r="J8" s="1">
        <v>38</v>
      </c>
      <c r="K8" s="1">
        <v>0</v>
      </c>
      <c r="L8" s="1" t="s">
        <v>137</v>
      </c>
      <c r="M8" s="48">
        <v>46173</v>
      </c>
      <c r="N8" s="48">
        <v>46184</v>
      </c>
      <c r="O8" s="46">
        <f t="shared" si="1"/>
        <v>7</v>
      </c>
      <c r="P8" s="46" t="str">
        <f t="shared" si="2"/>
        <v>南田原</v>
      </c>
      <c r="U8" s="46">
        <f t="shared" si="3"/>
        <v>38</v>
      </c>
      <c r="V8" s="46">
        <f t="shared" si="4"/>
        <v>0</v>
      </c>
      <c r="W8" s="46">
        <f t="shared" si="5"/>
        <v>0</v>
      </c>
      <c r="X8" s="46">
        <f t="shared" si="6"/>
        <v>38</v>
      </c>
      <c r="Y8" s="46">
        <f t="shared" si="7"/>
        <v>35</v>
      </c>
      <c r="Z8" s="46">
        <f t="shared" si="8"/>
        <v>0</v>
      </c>
      <c r="AA8" s="46">
        <f t="shared" si="9"/>
        <v>35</v>
      </c>
      <c r="AB8" s="46">
        <f t="shared" si="19"/>
        <v>38</v>
      </c>
      <c r="AC8" s="46">
        <f t="shared" si="20"/>
        <v>0</v>
      </c>
      <c r="AD8" s="46">
        <f t="shared" si="12"/>
        <v>38</v>
      </c>
      <c r="AE8" s="46">
        <f t="shared" si="13"/>
        <v>73</v>
      </c>
      <c r="AF8" s="46">
        <f t="shared" si="13"/>
        <v>0</v>
      </c>
      <c r="AG8" s="46">
        <f t="shared" si="14"/>
        <v>73</v>
      </c>
      <c r="AJ8" s="44" t="s">
        <v>28</v>
      </c>
      <c r="AK8" s="19">
        <f t="shared" si="15"/>
        <v>36</v>
      </c>
      <c r="AL8" s="19">
        <f t="shared" si="16"/>
        <v>31</v>
      </c>
      <c r="AM8" s="19">
        <f t="shared" si="17"/>
        <v>31</v>
      </c>
      <c r="AN8" s="19">
        <f t="shared" si="18"/>
        <v>62</v>
      </c>
      <c r="AO8" s="16"/>
      <c r="AP8" s="57" t="s">
        <v>33</v>
      </c>
      <c r="AQ8" s="8" t="s">
        <v>34</v>
      </c>
      <c r="AR8" s="5">
        <v>27</v>
      </c>
      <c r="AS8" s="5">
        <v>19</v>
      </c>
      <c r="AT8" s="5">
        <v>22</v>
      </c>
      <c r="AU8" s="5">
        <f>SUM(AS8:AT8)</f>
        <v>41</v>
      </c>
      <c r="AW8" s="15"/>
      <c r="AX8" s="15"/>
      <c r="AY8" s="15"/>
      <c r="AZ8" s="15"/>
      <c r="BA8" s="15"/>
      <c r="BB8" s="15"/>
    </row>
    <row r="9" spans="1:54" ht="17.25" customHeight="1" thickBot="1" x14ac:dyDescent="0.2">
      <c r="A9" s="1">
        <v>28301</v>
      </c>
      <c r="B9" s="1" t="s">
        <v>136</v>
      </c>
      <c r="C9" s="1">
        <v>8</v>
      </c>
      <c r="D9" s="1" t="s">
        <v>35</v>
      </c>
      <c r="E9" s="1">
        <v>47</v>
      </c>
      <c r="F9" s="1">
        <v>0</v>
      </c>
      <c r="G9" s="1">
        <v>1</v>
      </c>
      <c r="H9" s="1">
        <v>44</v>
      </c>
      <c r="I9" s="1">
        <v>0</v>
      </c>
      <c r="J9" s="1">
        <v>38</v>
      </c>
      <c r="K9" s="1">
        <v>1</v>
      </c>
      <c r="L9" s="1" t="s">
        <v>137</v>
      </c>
      <c r="M9" s="48">
        <v>46173</v>
      </c>
      <c r="N9" s="48">
        <v>46184</v>
      </c>
      <c r="O9" s="46">
        <f t="shared" si="1"/>
        <v>8</v>
      </c>
      <c r="P9" s="46" t="str">
        <f t="shared" si="2"/>
        <v>北野</v>
      </c>
      <c r="U9" s="46">
        <f t="shared" si="3"/>
        <v>47</v>
      </c>
      <c r="V9" s="46">
        <f t="shared" si="4"/>
        <v>0</v>
      </c>
      <c r="W9" s="46">
        <f t="shared" si="5"/>
        <v>1</v>
      </c>
      <c r="X9" s="46">
        <f t="shared" si="6"/>
        <v>48</v>
      </c>
      <c r="Y9" s="46">
        <f t="shared" si="7"/>
        <v>44</v>
      </c>
      <c r="Z9" s="46">
        <f t="shared" si="8"/>
        <v>0</v>
      </c>
      <c r="AA9" s="46">
        <f t="shared" si="9"/>
        <v>44</v>
      </c>
      <c r="AB9" s="46">
        <f t="shared" si="19"/>
        <v>38</v>
      </c>
      <c r="AC9" s="46">
        <f t="shared" si="20"/>
        <v>1</v>
      </c>
      <c r="AD9" s="46">
        <f t="shared" si="12"/>
        <v>39</v>
      </c>
      <c r="AE9" s="46">
        <f t="shared" si="13"/>
        <v>82</v>
      </c>
      <c r="AF9" s="46">
        <f t="shared" si="13"/>
        <v>1</v>
      </c>
      <c r="AG9" s="46">
        <f t="shared" si="14"/>
        <v>83</v>
      </c>
      <c r="AJ9" s="44" t="s">
        <v>30</v>
      </c>
      <c r="AK9" s="19">
        <f t="shared" si="15"/>
        <v>62</v>
      </c>
      <c r="AL9" s="19">
        <f t="shared" si="16"/>
        <v>64</v>
      </c>
      <c r="AM9" s="19">
        <f t="shared" si="17"/>
        <v>74</v>
      </c>
      <c r="AN9" s="19">
        <f t="shared" si="18"/>
        <v>138</v>
      </c>
      <c r="AO9" s="16"/>
      <c r="AP9" s="58"/>
      <c r="AQ9" s="6" t="s">
        <v>36</v>
      </c>
      <c r="AR9" s="6" t="s">
        <v>37</v>
      </c>
      <c r="AS9" s="7">
        <v>2</v>
      </c>
      <c r="AT9" s="7">
        <v>2</v>
      </c>
      <c r="AU9" s="7">
        <f>SUM(AS9:AT9)</f>
        <v>4</v>
      </c>
      <c r="AW9" s="15"/>
      <c r="AX9" s="15"/>
      <c r="AY9" s="15"/>
      <c r="AZ9" s="15"/>
      <c r="BA9" s="15"/>
      <c r="BB9" s="15"/>
    </row>
    <row r="10" spans="1:54" ht="17.25" customHeight="1" thickTop="1" x14ac:dyDescent="0.15">
      <c r="A10" s="1">
        <v>28301</v>
      </c>
      <c r="B10" s="1" t="s">
        <v>136</v>
      </c>
      <c r="C10" s="1">
        <v>9</v>
      </c>
      <c r="D10" s="1" t="s">
        <v>38</v>
      </c>
      <c r="E10" s="1">
        <v>122</v>
      </c>
      <c r="F10" s="1">
        <v>0</v>
      </c>
      <c r="G10" s="1">
        <v>1</v>
      </c>
      <c r="H10" s="1">
        <v>125</v>
      </c>
      <c r="I10" s="1">
        <v>0</v>
      </c>
      <c r="J10" s="1">
        <v>125</v>
      </c>
      <c r="K10" s="1">
        <v>1</v>
      </c>
      <c r="L10" s="1" t="s">
        <v>137</v>
      </c>
      <c r="M10" s="48">
        <v>46173</v>
      </c>
      <c r="N10" s="48">
        <v>46184</v>
      </c>
      <c r="O10" s="46">
        <f t="shared" si="1"/>
        <v>9</v>
      </c>
      <c r="P10" s="46" t="str">
        <f t="shared" si="2"/>
        <v>紫合</v>
      </c>
      <c r="U10" s="46">
        <f t="shared" si="3"/>
        <v>122</v>
      </c>
      <c r="V10" s="46">
        <f t="shared" si="4"/>
        <v>0</v>
      </c>
      <c r="W10" s="46">
        <f t="shared" si="5"/>
        <v>1</v>
      </c>
      <c r="X10" s="46">
        <f t="shared" si="6"/>
        <v>123</v>
      </c>
      <c r="Y10" s="46">
        <f t="shared" si="7"/>
        <v>125</v>
      </c>
      <c r="Z10" s="46">
        <f t="shared" si="8"/>
        <v>0</v>
      </c>
      <c r="AA10" s="46">
        <f t="shared" si="9"/>
        <v>125</v>
      </c>
      <c r="AB10" s="46">
        <f t="shared" si="19"/>
        <v>125</v>
      </c>
      <c r="AC10" s="46">
        <f t="shared" si="20"/>
        <v>1</v>
      </c>
      <c r="AD10" s="46">
        <f t="shared" si="12"/>
        <v>126</v>
      </c>
      <c r="AE10" s="46">
        <f t="shared" si="13"/>
        <v>250</v>
      </c>
      <c r="AF10" s="46">
        <f t="shared" si="13"/>
        <v>1</v>
      </c>
      <c r="AG10" s="46">
        <f t="shared" si="14"/>
        <v>251</v>
      </c>
      <c r="AJ10" s="44" t="s">
        <v>32</v>
      </c>
      <c r="AK10" s="19">
        <f t="shared" si="15"/>
        <v>38</v>
      </c>
      <c r="AL10" s="19">
        <f t="shared" si="16"/>
        <v>35</v>
      </c>
      <c r="AM10" s="19">
        <f t="shared" si="17"/>
        <v>38</v>
      </c>
      <c r="AN10" s="19">
        <f t="shared" si="18"/>
        <v>73</v>
      </c>
      <c r="AO10" s="16"/>
      <c r="AP10" s="58"/>
      <c r="AQ10" s="8" t="s">
        <v>39</v>
      </c>
      <c r="AR10" s="5">
        <v>20</v>
      </c>
      <c r="AS10" s="5">
        <v>26</v>
      </c>
      <c r="AT10" s="5">
        <v>38</v>
      </c>
      <c r="AU10" s="5">
        <f>SUM(AS10:AT10)</f>
        <v>64</v>
      </c>
      <c r="AW10" s="15"/>
      <c r="AX10" s="15"/>
      <c r="AY10" s="15"/>
      <c r="AZ10" s="15"/>
      <c r="BA10" s="15"/>
      <c r="BB10" s="15"/>
    </row>
    <row r="11" spans="1:54" ht="17.25" customHeight="1" x14ac:dyDescent="0.15">
      <c r="A11" s="1">
        <v>28301</v>
      </c>
      <c r="B11" s="1" t="s">
        <v>136</v>
      </c>
      <c r="C11" s="1">
        <v>10</v>
      </c>
      <c r="D11" s="1" t="s">
        <v>40</v>
      </c>
      <c r="E11" s="1">
        <v>96</v>
      </c>
      <c r="F11" s="1">
        <v>1</v>
      </c>
      <c r="G11" s="1">
        <v>0</v>
      </c>
      <c r="H11" s="1">
        <v>82</v>
      </c>
      <c r="I11" s="1">
        <v>0</v>
      </c>
      <c r="J11" s="1">
        <v>91</v>
      </c>
      <c r="K11" s="1">
        <v>1</v>
      </c>
      <c r="L11" s="1" t="s">
        <v>137</v>
      </c>
      <c r="M11" s="48">
        <v>46173</v>
      </c>
      <c r="N11" s="48">
        <v>46184</v>
      </c>
      <c r="O11" s="46">
        <f t="shared" si="1"/>
        <v>10</v>
      </c>
      <c r="P11" s="46" t="str">
        <f t="shared" si="2"/>
        <v>柏梨田</v>
      </c>
      <c r="U11" s="46">
        <f t="shared" si="3"/>
        <v>96</v>
      </c>
      <c r="V11" s="46">
        <f t="shared" si="4"/>
        <v>1</v>
      </c>
      <c r="W11" s="46">
        <f t="shared" si="5"/>
        <v>0</v>
      </c>
      <c r="X11" s="46">
        <f t="shared" si="6"/>
        <v>97</v>
      </c>
      <c r="Y11" s="46">
        <f t="shared" si="7"/>
        <v>82</v>
      </c>
      <c r="Z11" s="46">
        <f t="shared" si="8"/>
        <v>0</v>
      </c>
      <c r="AA11" s="46">
        <f t="shared" si="9"/>
        <v>82</v>
      </c>
      <c r="AB11" s="46">
        <f t="shared" ref="AB11:AB65" si="21">J11</f>
        <v>91</v>
      </c>
      <c r="AC11" s="46">
        <f t="shared" ref="AC11:AC65" si="22">K11</f>
        <v>1</v>
      </c>
      <c r="AD11" s="46">
        <f t="shared" si="12"/>
        <v>92</v>
      </c>
      <c r="AE11" s="46">
        <f t="shared" si="13"/>
        <v>173</v>
      </c>
      <c r="AF11" s="46">
        <f t="shared" si="13"/>
        <v>1</v>
      </c>
      <c r="AG11" s="46">
        <f t="shared" si="14"/>
        <v>174</v>
      </c>
      <c r="AJ11" s="44" t="s">
        <v>35</v>
      </c>
      <c r="AK11" s="19">
        <f t="shared" si="15"/>
        <v>48</v>
      </c>
      <c r="AL11" s="19">
        <f t="shared" si="16"/>
        <v>44</v>
      </c>
      <c r="AM11" s="19">
        <f t="shared" si="17"/>
        <v>39</v>
      </c>
      <c r="AN11" s="19">
        <f t="shared" si="18"/>
        <v>83</v>
      </c>
      <c r="AO11" s="16"/>
      <c r="AP11" s="59"/>
      <c r="AQ11" s="9" t="s">
        <v>41</v>
      </c>
      <c r="AR11" s="3">
        <v>15</v>
      </c>
      <c r="AS11" s="3">
        <v>9</v>
      </c>
      <c r="AT11" s="3">
        <v>21</v>
      </c>
      <c r="AU11" s="5">
        <f>SUM(AS11:AT11)</f>
        <v>30</v>
      </c>
      <c r="AW11" s="15"/>
      <c r="AX11" s="15"/>
      <c r="AY11" s="15"/>
      <c r="AZ11" s="15"/>
      <c r="BA11" s="15"/>
      <c r="BB11" s="15"/>
    </row>
    <row r="12" spans="1:54" ht="17.25" customHeight="1" x14ac:dyDescent="0.15">
      <c r="A12" s="1">
        <v>28301</v>
      </c>
      <c r="B12" s="1" t="s">
        <v>136</v>
      </c>
      <c r="C12" s="1">
        <v>11</v>
      </c>
      <c r="D12" s="1" t="s">
        <v>42</v>
      </c>
      <c r="E12" s="1">
        <v>49</v>
      </c>
      <c r="F12" s="1">
        <v>0</v>
      </c>
      <c r="G12" s="1">
        <v>0</v>
      </c>
      <c r="H12" s="1">
        <v>52</v>
      </c>
      <c r="I12" s="1">
        <v>0</v>
      </c>
      <c r="J12" s="1">
        <v>55</v>
      </c>
      <c r="K12" s="1">
        <v>0</v>
      </c>
      <c r="L12" s="1" t="s">
        <v>137</v>
      </c>
      <c r="M12" s="48">
        <v>46173</v>
      </c>
      <c r="N12" s="48">
        <v>46184</v>
      </c>
      <c r="O12" s="46">
        <f t="shared" si="1"/>
        <v>11</v>
      </c>
      <c r="P12" s="46" t="str">
        <f t="shared" si="2"/>
        <v>上野</v>
      </c>
      <c r="U12" s="46">
        <f t="shared" si="3"/>
        <v>49</v>
      </c>
      <c r="V12" s="46">
        <f t="shared" si="4"/>
        <v>0</v>
      </c>
      <c r="W12" s="46">
        <f t="shared" si="5"/>
        <v>0</v>
      </c>
      <c r="X12" s="46">
        <f t="shared" si="6"/>
        <v>49</v>
      </c>
      <c r="Y12" s="46">
        <f t="shared" si="7"/>
        <v>52</v>
      </c>
      <c r="Z12" s="46">
        <f t="shared" si="8"/>
        <v>0</v>
      </c>
      <c r="AA12" s="46">
        <f t="shared" si="9"/>
        <v>52</v>
      </c>
      <c r="AB12" s="46">
        <f t="shared" si="21"/>
        <v>55</v>
      </c>
      <c r="AC12" s="46">
        <f t="shared" si="22"/>
        <v>0</v>
      </c>
      <c r="AD12" s="46">
        <f t="shared" si="12"/>
        <v>55</v>
      </c>
      <c r="AE12" s="46">
        <f t="shared" si="13"/>
        <v>107</v>
      </c>
      <c r="AF12" s="46">
        <f t="shared" si="13"/>
        <v>0</v>
      </c>
      <c r="AG12" s="46">
        <f t="shared" si="14"/>
        <v>107</v>
      </c>
      <c r="AJ12" s="44" t="s">
        <v>38</v>
      </c>
      <c r="AK12" s="19">
        <f t="shared" si="15"/>
        <v>123</v>
      </c>
      <c r="AL12" s="19">
        <f t="shared" si="16"/>
        <v>125</v>
      </c>
      <c r="AM12" s="19">
        <f t="shared" si="17"/>
        <v>126</v>
      </c>
      <c r="AN12" s="19">
        <f t="shared" si="18"/>
        <v>251</v>
      </c>
      <c r="AO12" s="16"/>
      <c r="AP12" s="25"/>
      <c r="AQ12" s="26"/>
      <c r="AR12" s="27"/>
      <c r="AS12" s="27"/>
      <c r="AT12" s="27"/>
      <c r="AU12" s="27"/>
    </row>
    <row r="13" spans="1:54" ht="17.25" customHeight="1" x14ac:dyDescent="0.15">
      <c r="A13" s="1">
        <v>28301</v>
      </c>
      <c r="B13" s="1" t="s">
        <v>136</v>
      </c>
      <c r="C13" s="1">
        <v>12</v>
      </c>
      <c r="D13" s="1" t="s">
        <v>43</v>
      </c>
      <c r="E13" s="1">
        <v>100</v>
      </c>
      <c r="F13" s="1">
        <v>1</v>
      </c>
      <c r="G13" s="1">
        <v>1</v>
      </c>
      <c r="H13" s="1">
        <v>107</v>
      </c>
      <c r="I13" s="1">
        <v>2</v>
      </c>
      <c r="J13" s="1">
        <v>104</v>
      </c>
      <c r="K13" s="1">
        <v>2</v>
      </c>
      <c r="L13" s="1" t="s">
        <v>137</v>
      </c>
      <c r="M13" s="48">
        <v>46173</v>
      </c>
      <c r="N13" s="48">
        <v>46184</v>
      </c>
      <c r="O13" s="46">
        <f t="shared" si="1"/>
        <v>12</v>
      </c>
      <c r="P13" s="46" t="str">
        <f t="shared" si="2"/>
        <v>広根</v>
      </c>
      <c r="U13" s="46">
        <f t="shared" si="3"/>
        <v>100</v>
      </c>
      <c r="V13" s="46">
        <f t="shared" si="4"/>
        <v>1</v>
      </c>
      <c r="W13" s="46">
        <f t="shared" si="5"/>
        <v>1</v>
      </c>
      <c r="X13" s="46">
        <f t="shared" si="6"/>
        <v>102</v>
      </c>
      <c r="Y13" s="46">
        <f t="shared" si="7"/>
        <v>107</v>
      </c>
      <c r="Z13" s="46">
        <f t="shared" si="8"/>
        <v>2</v>
      </c>
      <c r="AA13" s="46">
        <f t="shared" si="9"/>
        <v>109</v>
      </c>
      <c r="AB13" s="46">
        <f t="shared" si="21"/>
        <v>104</v>
      </c>
      <c r="AC13" s="46">
        <f t="shared" si="22"/>
        <v>2</v>
      </c>
      <c r="AD13" s="46">
        <f t="shared" si="12"/>
        <v>106</v>
      </c>
      <c r="AE13" s="46">
        <f t="shared" si="13"/>
        <v>211</v>
      </c>
      <c r="AF13" s="46">
        <f t="shared" si="13"/>
        <v>4</v>
      </c>
      <c r="AG13" s="46">
        <f t="shared" si="14"/>
        <v>215</v>
      </c>
      <c r="AJ13" s="44" t="s">
        <v>40</v>
      </c>
      <c r="AK13" s="19">
        <f t="shared" si="15"/>
        <v>97</v>
      </c>
      <c r="AL13" s="19">
        <f t="shared" si="16"/>
        <v>82</v>
      </c>
      <c r="AM13" s="19">
        <f t="shared" si="17"/>
        <v>92</v>
      </c>
      <c r="AN13" s="19">
        <f t="shared" si="18"/>
        <v>174</v>
      </c>
      <c r="AO13" s="28"/>
      <c r="AP13" s="49" t="s">
        <v>118</v>
      </c>
      <c r="AQ13" s="52"/>
      <c r="AR13" s="49"/>
      <c r="AS13" s="51"/>
      <c r="AT13" s="51"/>
      <c r="AU13" s="52"/>
    </row>
    <row r="14" spans="1:54" ht="17.25" customHeight="1" x14ac:dyDescent="0.15">
      <c r="A14" s="1">
        <v>28301</v>
      </c>
      <c r="B14" s="1" t="s">
        <v>136</v>
      </c>
      <c r="C14" s="1">
        <v>13</v>
      </c>
      <c r="D14" s="1" t="s">
        <v>44</v>
      </c>
      <c r="E14" s="1">
        <v>12</v>
      </c>
      <c r="F14" s="1">
        <v>0</v>
      </c>
      <c r="G14" s="1">
        <v>0</v>
      </c>
      <c r="H14" s="1">
        <v>10</v>
      </c>
      <c r="I14" s="1">
        <v>0</v>
      </c>
      <c r="J14" s="1">
        <v>11</v>
      </c>
      <c r="K14" s="1">
        <v>0</v>
      </c>
      <c r="L14" s="1" t="s">
        <v>137</v>
      </c>
      <c r="M14" s="48">
        <v>46173</v>
      </c>
      <c r="N14" s="48">
        <v>46184</v>
      </c>
      <c r="O14" s="46">
        <f t="shared" si="1"/>
        <v>13</v>
      </c>
      <c r="P14" s="46" t="str">
        <f t="shared" si="2"/>
        <v>銀山</v>
      </c>
      <c r="U14" s="46">
        <f t="shared" si="3"/>
        <v>12</v>
      </c>
      <c r="V14" s="46">
        <f t="shared" si="4"/>
        <v>0</v>
      </c>
      <c r="W14" s="46">
        <f t="shared" si="5"/>
        <v>0</v>
      </c>
      <c r="X14" s="46">
        <f t="shared" si="6"/>
        <v>12</v>
      </c>
      <c r="Y14" s="46">
        <f t="shared" si="7"/>
        <v>10</v>
      </c>
      <c r="Z14" s="46">
        <f t="shared" si="8"/>
        <v>0</v>
      </c>
      <c r="AA14" s="46">
        <f t="shared" si="9"/>
        <v>10</v>
      </c>
      <c r="AB14" s="46">
        <f t="shared" si="21"/>
        <v>11</v>
      </c>
      <c r="AC14" s="46">
        <f t="shared" si="22"/>
        <v>0</v>
      </c>
      <c r="AD14" s="46">
        <f t="shared" si="12"/>
        <v>11</v>
      </c>
      <c r="AE14" s="46">
        <f t="shared" si="13"/>
        <v>21</v>
      </c>
      <c r="AF14" s="46">
        <f t="shared" si="13"/>
        <v>0</v>
      </c>
      <c r="AG14" s="46">
        <f t="shared" si="14"/>
        <v>21</v>
      </c>
      <c r="AJ14" s="44" t="s">
        <v>42</v>
      </c>
      <c r="AK14" s="19">
        <f t="shared" si="15"/>
        <v>49</v>
      </c>
      <c r="AL14" s="19">
        <f t="shared" si="16"/>
        <v>52</v>
      </c>
      <c r="AM14" s="19">
        <f t="shared" si="17"/>
        <v>55</v>
      </c>
      <c r="AN14" s="19">
        <f t="shared" si="18"/>
        <v>107</v>
      </c>
      <c r="AO14" s="28"/>
      <c r="AP14" s="29"/>
      <c r="AQ14" s="30"/>
      <c r="AR14" s="44" t="s">
        <v>18</v>
      </c>
      <c r="AS14" s="44" t="s">
        <v>19</v>
      </c>
      <c r="AT14" s="44" t="s">
        <v>20</v>
      </c>
      <c r="AU14" s="44" t="s">
        <v>21</v>
      </c>
      <c r="AW14" s="15"/>
    </row>
    <row r="15" spans="1:54" ht="17.25" customHeight="1" x14ac:dyDescent="0.15">
      <c r="A15" s="1">
        <v>28301</v>
      </c>
      <c r="B15" s="1" t="s">
        <v>136</v>
      </c>
      <c r="C15" s="1">
        <v>14</v>
      </c>
      <c r="D15" s="1" t="s">
        <v>45</v>
      </c>
      <c r="E15" s="1">
        <v>31</v>
      </c>
      <c r="F15" s="1">
        <v>0</v>
      </c>
      <c r="G15" s="1">
        <v>0</v>
      </c>
      <c r="H15" s="1">
        <v>28</v>
      </c>
      <c r="I15" s="1">
        <v>0</v>
      </c>
      <c r="J15" s="1">
        <v>32</v>
      </c>
      <c r="K15" s="1">
        <v>0</v>
      </c>
      <c r="L15" s="1" t="s">
        <v>137</v>
      </c>
      <c r="M15" s="48">
        <v>46173</v>
      </c>
      <c r="N15" s="48">
        <v>46184</v>
      </c>
      <c r="O15" s="46">
        <f t="shared" si="1"/>
        <v>14</v>
      </c>
      <c r="P15" s="46" t="str">
        <f t="shared" si="2"/>
        <v>猪渕</v>
      </c>
      <c r="U15" s="46">
        <f t="shared" si="3"/>
        <v>31</v>
      </c>
      <c r="V15" s="46">
        <f t="shared" si="4"/>
        <v>0</v>
      </c>
      <c r="W15" s="46">
        <f t="shared" si="5"/>
        <v>0</v>
      </c>
      <c r="X15" s="46">
        <f t="shared" si="6"/>
        <v>31</v>
      </c>
      <c r="Y15" s="46">
        <f t="shared" si="7"/>
        <v>28</v>
      </c>
      <c r="Z15" s="46">
        <f t="shared" si="8"/>
        <v>0</v>
      </c>
      <c r="AA15" s="46">
        <f t="shared" si="9"/>
        <v>28</v>
      </c>
      <c r="AB15" s="46">
        <f t="shared" si="21"/>
        <v>32</v>
      </c>
      <c r="AC15" s="46">
        <f t="shared" si="22"/>
        <v>0</v>
      </c>
      <c r="AD15" s="46">
        <f t="shared" si="12"/>
        <v>32</v>
      </c>
      <c r="AE15" s="46">
        <f t="shared" si="13"/>
        <v>60</v>
      </c>
      <c r="AF15" s="46">
        <f t="shared" si="13"/>
        <v>0</v>
      </c>
      <c r="AG15" s="46">
        <f t="shared" si="14"/>
        <v>60</v>
      </c>
      <c r="AJ15" s="44" t="s">
        <v>43</v>
      </c>
      <c r="AK15" s="19">
        <f t="shared" si="15"/>
        <v>102</v>
      </c>
      <c r="AL15" s="19">
        <f t="shared" si="16"/>
        <v>109</v>
      </c>
      <c r="AM15" s="19">
        <f t="shared" si="17"/>
        <v>106</v>
      </c>
      <c r="AN15" s="19">
        <f t="shared" si="18"/>
        <v>215</v>
      </c>
      <c r="AO15" s="28"/>
      <c r="AP15" s="53" t="s">
        <v>55</v>
      </c>
      <c r="AQ15" s="54"/>
      <c r="AR15" s="31">
        <f>VLOOKUP($O21,$O$2:$AG$65,10,FALSE)+AR16</f>
        <v>817</v>
      </c>
      <c r="AS15" s="31">
        <f>VLOOKUP($O21,$O$2:$AG$65,13,FALSE)+AS16</f>
        <v>801</v>
      </c>
      <c r="AT15" s="31">
        <f>VLOOKUP($O21,$O$2:$AG$65,16,FALSE)+AT16</f>
        <v>908</v>
      </c>
      <c r="AU15" s="31">
        <f t="shared" ref="AU15:AU23" si="23">AS15+AT15</f>
        <v>1709</v>
      </c>
      <c r="AW15" s="15"/>
    </row>
    <row r="16" spans="1:54" ht="17.25" customHeight="1" x14ac:dyDescent="0.15">
      <c r="A16" s="1">
        <v>28301</v>
      </c>
      <c r="B16" s="1" t="s">
        <v>136</v>
      </c>
      <c r="C16" s="1">
        <v>15</v>
      </c>
      <c r="D16" s="1" t="s">
        <v>46</v>
      </c>
      <c r="E16" s="1">
        <v>28</v>
      </c>
      <c r="F16" s="1">
        <v>0</v>
      </c>
      <c r="G16" s="1">
        <v>0</v>
      </c>
      <c r="H16" s="1">
        <v>24</v>
      </c>
      <c r="I16" s="1">
        <v>0</v>
      </c>
      <c r="J16" s="1">
        <v>30</v>
      </c>
      <c r="K16" s="1">
        <v>0</v>
      </c>
      <c r="L16" s="1" t="s">
        <v>137</v>
      </c>
      <c r="M16" s="48">
        <v>46173</v>
      </c>
      <c r="N16" s="48">
        <v>46184</v>
      </c>
      <c r="O16" s="46">
        <f t="shared" si="1"/>
        <v>15</v>
      </c>
      <c r="P16" s="46" t="str">
        <f t="shared" si="2"/>
        <v>肝川</v>
      </c>
      <c r="U16" s="46">
        <f t="shared" si="3"/>
        <v>28</v>
      </c>
      <c r="V16" s="46">
        <f t="shared" si="4"/>
        <v>0</v>
      </c>
      <c r="W16" s="46">
        <f t="shared" si="5"/>
        <v>0</v>
      </c>
      <c r="X16" s="46">
        <f t="shared" si="6"/>
        <v>28</v>
      </c>
      <c r="Y16" s="46">
        <f t="shared" si="7"/>
        <v>24</v>
      </c>
      <c r="Z16" s="46">
        <f t="shared" si="8"/>
        <v>0</v>
      </c>
      <c r="AA16" s="46">
        <f t="shared" si="9"/>
        <v>24</v>
      </c>
      <c r="AB16" s="46">
        <f t="shared" si="21"/>
        <v>30</v>
      </c>
      <c r="AC16" s="46">
        <f t="shared" si="22"/>
        <v>0</v>
      </c>
      <c r="AD16" s="46">
        <f t="shared" si="12"/>
        <v>30</v>
      </c>
      <c r="AE16" s="46">
        <f t="shared" si="13"/>
        <v>54</v>
      </c>
      <c r="AF16" s="46">
        <f t="shared" si="13"/>
        <v>0</v>
      </c>
      <c r="AG16" s="46">
        <f t="shared" si="14"/>
        <v>54</v>
      </c>
      <c r="AJ16" s="44" t="s">
        <v>44</v>
      </c>
      <c r="AK16" s="19">
        <f t="shared" si="15"/>
        <v>12</v>
      </c>
      <c r="AL16" s="19">
        <f t="shared" si="16"/>
        <v>10</v>
      </c>
      <c r="AM16" s="19">
        <f t="shared" si="17"/>
        <v>11</v>
      </c>
      <c r="AN16" s="19">
        <f t="shared" si="18"/>
        <v>21</v>
      </c>
      <c r="AO16" s="28"/>
      <c r="AP16" s="32" t="s">
        <v>119</v>
      </c>
      <c r="AQ16" s="33" t="s">
        <v>120</v>
      </c>
      <c r="AR16" s="34">
        <f>VLOOKUP($O34,$O$2:$AG$65,10,FALSE)</f>
        <v>662</v>
      </c>
      <c r="AS16" s="34">
        <f>VLOOKUP($O34,$O$2:$AG$65,13,FALSE)</f>
        <v>653</v>
      </c>
      <c r="AT16" s="35">
        <f>VLOOKUP($O34,$O$2:$AG$65,16,FALSE)</f>
        <v>753</v>
      </c>
      <c r="AU16" s="36">
        <f t="shared" si="23"/>
        <v>1406</v>
      </c>
    </row>
    <row r="17" spans="1:49" ht="17.25" customHeight="1" x14ac:dyDescent="0.15">
      <c r="A17" s="1">
        <v>28301</v>
      </c>
      <c r="B17" s="1" t="s">
        <v>136</v>
      </c>
      <c r="C17" s="1">
        <v>16</v>
      </c>
      <c r="D17" s="1" t="s">
        <v>47</v>
      </c>
      <c r="E17" s="1">
        <v>30</v>
      </c>
      <c r="F17" s="1">
        <v>0</v>
      </c>
      <c r="G17" s="1">
        <v>0</v>
      </c>
      <c r="H17" s="1">
        <v>32</v>
      </c>
      <c r="I17" s="1">
        <v>0</v>
      </c>
      <c r="J17" s="1">
        <v>34</v>
      </c>
      <c r="K17" s="1">
        <v>0</v>
      </c>
      <c r="L17" s="1" t="s">
        <v>137</v>
      </c>
      <c r="M17" s="48">
        <v>46173</v>
      </c>
      <c r="N17" s="48">
        <v>46184</v>
      </c>
      <c r="O17" s="46">
        <f t="shared" si="1"/>
        <v>16</v>
      </c>
      <c r="P17" s="46" t="str">
        <f t="shared" si="2"/>
        <v>差組</v>
      </c>
      <c r="U17" s="46">
        <f t="shared" si="3"/>
        <v>30</v>
      </c>
      <c r="V17" s="46">
        <f t="shared" si="4"/>
        <v>0</v>
      </c>
      <c r="W17" s="46">
        <f t="shared" si="5"/>
        <v>0</v>
      </c>
      <c r="X17" s="46">
        <f t="shared" si="6"/>
        <v>30</v>
      </c>
      <c r="Y17" s="46">
        <f t="shared" si="7"/>
        <v>32</v>
      </c>
      <c r="Z17" s="46">
        <f t="shared" si="8"/>
        <v>0</v>
      </c>
      <c r="AA17" s="46">
        <f t="shared" si="9"/>
        <v>32</v>
      </c>
      <c r="AB17" s="46">
        <f t="shared" si="21"/>
        <v>34</v>
      </c>
      <c r="AC17" s="46">
        <f t="shared" si="22"/>
        <v>0</v>
      </c>
      <c r="AD17" s="46">
        <f t="shared" si="12"/>
        <v>34</v>
      </c>
      <c r="AE17" s="46">
        <f t="shared" si="13"/>
        <v>66</v>
      </c>
      <c r="AF17" s="46">
        <f t="shared" si="13"/>
        <v>0</v>
      </c>
      <c r="AG17" s="46">
        <f t="shared" si="14"/>
        <v>66</v>
      </c>
      <c r="AJ17" s="44" t="s">
        <v>45</v>
      </c>
      <c r="AK17" s="19">
        <f t="shared" si="15"/>
        <v>31</v>
      </c>
      <c r="AL17" s="19">
        <f t="shared" si="16"/>
        <v>28</v>
      </c>
      <c r="AM17" s="19">
        <f t="shared" si="17"/>
        <v>32</v>
      </c>
      <c r="AN17" s="19">
        <f t="shared" si="18"/>
        <v>60</v>
      </c>
      <c r="AO17" s="28"/>
      <c r="AP17" s="49" t="s">
        <v>58</v>
      </c>
      <c r="AQ17" s="52"/>
      <c r="AR17" s="24">
        <f t="shared" ref="AR17:AR23" si="24">VLOOKUP($O22,$O$2:$AG$65,10,FALSE)</f>
        <v>229</v>
      </c>
      <c r="AS17" s="24">
        <f t="shared" ref="AS17:AS23" si="25">VLOOKUP($O22,$O$2:$AG$65,13,FALSE)</f>
        <v>179</v>
      </c>
      <c r="AT17" s="24">
        <f t="shared" ref="AT17:AT23" si="26">VLOOKUP($O22,$O$2:$AG$65,16,FALSE)</f>
        <v>253</v>
      </c>
      <c r="AU17" s="19">
        <f t="shared" si="23"/>
        <v>432</v>
      </c>
    </row>
    <row r="18" spans="1:49" ht="17.25" customHeight="1" x14ac:dyDescent="0.15">
      <c r="A18" s="1">
        <v>28301</v>
      </c>
      <c r="B18" s="1" t="s">
        <v>136</v>
      </c>
      <c r="C18" s="1">
        <v>17</v>
      </c>
      <c r="D18" s="1" t="s">
        <v>48</v>
      </c>
      <c r="E18" s="1">
        <v>282</v>
      </c>
      <c r="F18" s="1">
        <v>2</v>
      </c>
      <c r="G18" s="1">
        <v>1</v>
      </c>
      <c r="H18" s="1">
        <v>248</v>
      </c>
      <c r="I18" s="1">
        <v>4</v>
      </c>
      <c r="J18" s="1">
        <v>297</v>
      </c>
      <c r="K18" s="1">
        <v>1</v>
      </c>
      <c r="L18" s="1" t="s">
        <v>137</v>
      </c>
      <c r="M18" s="48">
        <v>46173</v>
      </c>
      <c r="N18" s="48">
        <v>46184</v>
      </c>
      <c r="O18" s="46">
        <f t="shared" si="1"/>
        <v>17</v>
      </c>
      <c r="P18" s="46" t="str">
        <f t="shared" si="2"/>
        <v>荘苑</v>
      </c>
      <c r="U18" s="46">
        <f t="shared" si="3"/>
        <v>282</v>
      </c>
      <c r="V18" s="46">
        <f t="shared" si="4"/>
        <v>2</v>
      </c>
      <c r="W18" s="46">
        <f t="shared" si="5"/>
        <v>1</v>
      </c>
      <c r="X18" s="46">
        <f t="shared" si="6"/>
        <v>285</v>
      </c>
      <c r="Y18" s="46">
        <f t="shared" si="7"/>
        <v>248</v>
      </c>
      <c r="Z18" s="46">
        <f t="shared" si="8"/>
        <v>4</v>
      </c>
      <c r="AA18" s="46">
        <f t="shared" si="9"/>
        <v>252</v>
      </c>
      <c r="AB18" s="46">
        <f t="shared" si="21"/>
        <v>297</v>
      </c>
      <c r="AC18" s="46">
        <f t="shared" si="22"/>
        <v>1</v>
      </c>
      <c r="AD18" s="46">
        <f t="shared" si="12"/>
        <v>298</v>
      </c>
      <c r="AE18" s="46">
        <f t="shared" si="13"/>
        <v>545</v>
      </c>
      <c r="AF18" s="46">
        <f t="shared" si="13"/>
        <v>5</v>
      </c>
      <c r="AG18" s="46">
        <f t="shared" si="14"/>
        <v>550</v>
      </c>
      <c r="AJ18" s="44" t="s">
        <v>46</v>
      </c>
      <c r="AK18" s="19">
        <f t="shared" si="15"/>
        <v>28</v>
      </c>
      <c r="AL18" s="19">
        <f t="shared" si="16"/>
        <v>24</v>
      </c>
      <c r="AM18" s="19">
        <f t="shared" si="17"/>
        <v>30</v>
      </c>
      <c r="AN18" s="19">
        <f t="shared" si="18"/>
        <v>54</v>
      </c>
      <c r="AO18" s="28"/>
      <c r="AP18" s="49" t="s">
        <v>49</v>
      </c>
      <c r="AQ18" s="52"/>
      <c r="AR18" s="24">
        <f t="shared" si="24"/>
        <v>453</v>
      </c>
      <c r="AS18" s="24">
        <f t="shared" si="25"/>
        <v>425</v>
      </c>
      <c r="AT18" s="24">
        <f t="shared" si="26"/>
        <v>505</v>
      </c>
      <c r="AU18" s="19">
        <f t="shared" si="23"/>
        <v>930</v>
      </c>
      <c r="AW18" s="15"/>
    </row>
    <row r="19" spans="1:49" ht="17.25" customHeight="1" x14ac:dyDescent="0.15">
      <c r="A19" s="1">
        <v>28301</v>
      </c>
      <c r="B19" s="1" t="s">
        <v>136</v>
      </c>
      <c r="C19" s="1">
        <v>18</v>
      </c>
      <c r="D19" s="1" t="s">
        <v>50</v>
      </c>
      <c r="E19" s="1">
        <v>171</v>
      </c>
      <c r="F19" s="1">
        <v>0</v>
      </c>
      <c r="G19" s="1">
        <v>0</v>
      </c>
      <c r="H19" s="1">
        <v>153</v>
      </c>
      <c r="I19" s="1">
        <v>0</v>
      </c>
      <c r="J19" s="1">
        <v>185</v>
      </c>
      <c r="K19" s="1">
        <v>0</v>
      </c>
      <c r="L19" s="1" t="s">
        <v>137</v>
      </c>
      <c r="M19" s="48">
        <v>46173</v>
      </c>
      <c r="N19" s="48">
        <v>46184</v>
      </c>
      <c r="O19" s="46">
        <f t="shared" si="1"/>
        <v>18</v>
      </c>
      <c r="P19" s="46" t="str">
        <f t="shared" si="2"/>
        <v>猪名川台</v>
      </c>
      <c r="U19" s="46">
        <f t="shared" si="3"/>
        <v>171</v>
      </c>
      <c r="V19" s="46">
        <f t="shared" si="4"/>
        <v>0</v>
      </c>
      <c r="W19" s="46">
        <f t="shared" si="5"/>
        <v>0</v>
      </c>
      <c r="X19" s="46">
        <f t="shared" si="6"/>
        <v>171</v>
      </c>
      <c r="Y19" s="46">
        <f t="shared" si="7"/>
        <v>153</v>
      </c>
      <c r="Z19" s="46">
        <f t="shared" si="8"/>
        <v>0</v>
      </c>
      <c r="AA19" s="46">
        <f t="shared" si="9"/>
        <v>153</v>
      </c>
      <c r="AB19" s="46">
        <f t="shared" si="21"/>
        <v>185</v>
      </c>
      <c r="AC19" s="46">
        <f t="shared" si="22"/>
        <v>0</v>
      </c>
      <c r="AD19" s="46">
        <f t="shared" si="12"/>
        <v>185</v>
      </c>
      <c r="AE19" s="46">
        <f t="shared" si="13"/>
        <v>338</v>
      </c>
      <c r="AF19" s="46">
        <f t="shared" si="13"/>
        <v>0</v>
      </c>
      <c r="AG19" s="46">
        <f t="shared" si="14"/>
        <v>338</v>
      </c>
      <c r="AJ19" s="44" t="s">
        <v>47</v>
      </c>
      <c r="AK19" s="19">
        <f t="shared" si="15"/>
        <v>30</v>
      </c>
      <c r="AL19" s="19">
        <f t="shared" si="16"/>
        <v>32</v>
      </c>
      <c r="AM19" s="19">
        <f t="shared" si="17"/>
        <v>34</v>
      </c>
      <c r="AN19" s="19">
        <f t="shared" si="18"/>
        <v>66</v>
      </c>
      <c r="AO19" s="28"/>
      <c r="AP19" s="49" t="s">
        <v>63</v>
      </c>
      <c r="AQ19" s="52"/>
      <c r="AR19" s="24">
        <f t="shared" si="24"/>
        <v>264</v>
      </c>
      <c r="AS19" s="24">
        <f t="shared" si="25"/>
        <v>130</v>
      </c>
      <c r="AT19" s="24">
        <f t="shared" si="26"/>
        <v>247</v>
      </c>
      <c r="AU19" s="19">
        <f t="shared" si="23"/>
        <v>377</v>
      </c>
      <c r="AW19" s="15"/>
    </row>
    <row r="20" spans="1:49" ht="17.25" customHeight="1" x14ac:dyDescent="0.15">
      <c r="A20" s="1">
        <v>28301</v>
      </c>
      <c r="B20" s="1" t="s">
        <v>136</v>
      </c>
      <c r="C20" s="1">
        <v>19</v>
      </c>
      <c r="D20" s="1" t="s">
        <v>51</v>
      </c>
      <c r="E20" s="1">
        <v>87</v>
      </c>
      <c r="F20" s="1">
        <v>1</v>
      </c>
      <c r="G20" s="1">
        <v>0</v>
      </c>
      <c r="H20" s="1">
        <v>69</v>
      </c>
      <c r="I20" s="1">
        <v>0</v>
      </c>
      <c r="J20" s="1">
        <v>83</v>
      </c>
      <c r="K20" s="1">
        <v>1</v>
      </c>
      <c r="L20" s="1" t="s">
        <v>137</v>
      </c>
      <c r="M20" s="48">
        <v>46173</v>
      </c>
      <c r="N20" s="48">
        <v>46184</v>
      </c>
      <c r="O20" s="46">
        <f t="shared" si="1"/>
        <v>19</v>
      </c>
      <c r="P20" s="46" t="str">
        <f t="shared" si="2"/>
        <v>広根ニューハイツ</v>
      </c>
      <c r="U20" s="46">
        <f t="shared" si="3"/>
        <v>87</v>
      </c>
      <c r="V20" s="46">
        <f t="shared" si="4"/>
        <v>1</v>
      </c>
      <c r="W20" s="46">
        <f t="shared" si="5"/>
        <v>0</v>
      </c>
      <c r="X20" s="46">
        <f t="shared" si="6"/>
        <v>88</v>
      </c>
      <c r="Y20" s="46">
        <f t="shared" si="7"/>
        <v>69</v>
      </c>
      <c r="Z20" s="46">
        <f t="shared" si="8"/>
        <v>0</v>
      </c>
      <c r="AA20" s="46">
        <f t="shared" si="9"/>
        <v>69</v>
      </c>
      <c r="AB20" s="46">
        <f t="shared" si="21"/>
        <v>83</v>
      </c>
      <c r="AC20" s="46">
        <f t="shared" si="22"/>
        <v>1</v>
      </c>
      <c r="AD20" s="46">
        <f t="shared" si="12"/>
        <v>84</v>
      </c>
      <c r="AE20" s="46">
        <f t="shared" si="13"/>
        <v>152</v>
      </c>
      <c r="AF20" s="46">
        <f t="shared" si="13"/>
        <v>1</v>
      </c>
      <c r="AG20" s="46">
        <f t="shared" si="14"/>
        <v>153</v>
      </c>
      <c r="AJ20" s="44" t="s">
        <v>52</v>
      </c>
      <c r="AK20" s="19">
        <f t="shared" si="15"/>
        <v>285</v>
      </c>
      <c r="AL20" s="19">
        <f t="shared" si="16"/>
        <v>252</v>
      </c>
      <c r="AM20" s="19">
        <f t="shared" si="17"/>
        <v>298</v>
      </c>
      <c r="AN20" s="19">
        <f t="shared" si="18"/>
        <v>550</v>
      </c>
      <c r="AO20" s="28"/>
      <c r="AP20" s="49" t="s">
        <v>53</v>
      </c>
      <c r="AQ20" s="52"/>
      <c r="AR20" s="24">
        <f t="shared" si="24"/>
        <v>493</v>
      </c>
      <c r="AS20" s="24">
        <f t="shared" si="25"/>
        <v>469</v>
      </c>
      <c r="AT20" s="24">
        <f t="shared" si="26"/>
        <v>538</v>
      </c>
      <c r="AU20" s="19">
        <f t="shared" si="23"/>
        <v>1007</v>
      </c>
    </row>
    <row r="21" spans="1:49" ht="17.25" customHeight="1" x14ac:dyDescent="0.15">
      <c r="A21" s="1">
        <v>28301</v>
      </c>
      <c r="B21" s="1" t="s">
        <v>136</v>
      </c>
      <c r="C21" s="1">
        <v>22</v>
      </c>
      <c r="D21" s="1" t="s">
        <v>55</v>
      </c>
      <c r="E21" s="1">
        <v>145</v>
      </c>
      <c r="F21" s="1">
        <v>7</v>
      </c>
      <c r="G21" s="1">
        <v>3</v>
      </c>
      <c r="H21" s="1">
        <v>142</v>
      </c>
      <c r="I21" s="1">
        <v>6</v>
      </c>
      <c r="J21" s="1">
        <v>149</v>
      </c>
      <c r="K21" s="1">
        <v>6</v>
      </c>
      <c r="L21" s="1" t="s">
        <v>137</v>
      </c>
      <c r="M21" s="48">
        <v>46173</v>
      </c>
      <c r="N21" s="48">
        <v>46184</v>
      </c>
      <c r="O21" s="46">
        <f t="shared" si="1"/>
        <v>22</v>
      </c>
      <c r="P21" s="46" t="str">
        <f t="shared" si="2"/>
        <v>松尾台２丁目</v>
      </c>
      <c r="U21" s="46">
        <f t="shared" si="3"/>
        <v>145</v>
      </c>
      <c r="V21" s="46">
        <f t="shared" si="4"/>
        <v>7</v>
      </c>
      <c r="W21" s="46">
        <f t="shared" si="5"/>
        <v>3</v>
      </c>
      <c r="X21" s="46">
        <f t="shared" si="6"/>
        <v>155</v>
      </c>
      <c r="Y21" s="46">
        <f t="shared" si="7"/>
        <v>142</v>
      </c>
      <c r="Z21" s="46">
        <f t="shared" si="8"/>
        <v>6</v>
      </c>
      <c r="AA21" s="46">
        <f t="shared" si="9"/>
        <v>148</v>
      </c>
      <c r="AB21" s="46">
        <f t="shared" si="21"/>
        <v>149</v>
      </c>
      <c r="AC21" s="46">
        <f t="shared" si="22"/>
        <v>6</v>
      </c>
      <c r="AD21" s="46">
        <f t="shared" si="12"/>
        <v>155</v>
      </c>
      <c r="AE21" s="46">
        <f t="shared" si="13"/>
        <v>291</v>
      </c>
      <c r="AF21" s="46">
        <f t="shared" si="13"/>
        <v>12</v>
      </c>
      <c r="AG21" s="46">
        <f t="shared" si="14"/>
        <v>303</v>
      </c>
      <c r="AJ21" s="44" t="s">
        <v>50</v>
      </c>
      <c r="AK21" s="19">
        <f t="shared" si="15"/>
        <v>171</v>
      </c>
      <c r="AL21" s="19">
        <f t="shared" si="16"/>
        <v>153</v>
      </c>
      <c r="AM21" s="19">
        <f t="shared" si="17"/>
        <v>185</v>
      </c>
      <c r="AN21" s="19">
        <f t="shared" si="18"/>
        <v>338</v>
      </c>
      <c r="AO21" s="28"/>
      <c r="AP21" s="49" t="s">
        <v>54</v>
      </c>
      <c r="AQ21" s="52"/>
      <c r="AR21" s="24">
        <f t="shared" si="24"/>
        <v>293</v>
      </c>
      <c r="AS21" s="24">
        <f t="shared" si="25"/>
        <v>254</v>
      </c>
      <c r="AT21" s="24">
        <f t="shared" si="26"/>
        <v>324</v>
      </c>
      <c r="AU21" s="19">
        <f t="shared" si="23"/>
        <v>578</v>
      </c>
    </row>
    <row r="22" spans="1:49" ht="17.25" customHeight="1" x14ac:dyDescent="0.15">
      <c r="A22" s="1">
        <v>28301</v>
      </c>
      <c r="B22" s="1" t="s">
        <v>136</v>
      </c>
      <c r="C22" s="1">
        <v>23</v>
      </c>
      <c r="D22" s="1" t="s">
        <v>58</v>
      </c>
      <c r="E22" s="1">
        <v>228</v>
      </c>
      <c r="F22" s="1">
        <v>0</v>
      </c>
      <c r="G22" s="1">
        <v>1</v>
      </c>
      <c r="H22" s="1">
        <v>179</v>
      </c>
      <c r="I22" s="1">
        <v>0</v>
      </c>
      <c r="J22" s="1">
        <v>252</v>
      </c>
      <c r="K22" s="1">
        <v>1</v>
      </c>
      <c r="L22" s="1" t="s">
        <v>137</v>
      </c>
      <c r="M22" s="48">
        <v>46173</v>
      </c>
      <c r="N22" s="48">
        <v>46184</v>
      </c>
      <c r="O22" s="46">
        <f t="shared" si="1"/>
        <v>23</v>
      </c>
      <c r="P22" s="46" t="str">
        <f t="shared" si="2"/>
        <v>松尾台３丁目</v>
      </c>
      <c r="U22" s="46">
        <f t="shared" si="3"/>
        <v>228</v>
      </c>
      <c r="V22" s="46">
        <f t="shared" si="4"/>
        <v>0</v>
      </c>
      <c r="W22" s="46">
        <f t="shared" si="5"/>
        <v>1</v>
      </c>
      <c r="X22" s="46">
        <f t="shared" si="6"/>
        <v>229</v>
      </c>
      <c r="Y22" s="46">
        <f t="shared" si="7"/>
        <v>179</v>
      </c>
      <c r="Z22" s="46">
        <f t="shared" si="8"/>
        <v>0</v>
      </c>
      <c r="AA22" s="46">
        <f t="shared" si="9"/>
        <v>179</v>
      </c>
      <c r="AB22" s="46">
        <f t="shared" si="21"/>
        <v>252</v>
      </c>
      <c r="AC22" s="46">
        <f t="shared" si="22"/>
        <v>1</v>
      </c>
      <c r="AD22" s="46">
        <f t="shared" si="12"/>
        <v>253</v>
      </c>
      <c r="AE22" s="46">
        <f t="shared" si="13"/>
        <v>431</v>
      </c>
      <c r="AF22" s="46">
        <f t="shared" si="13"/>
        <v>1</v>
      </c>
      <c r="AG22" s="46">
        <f t="shared" si="14"/>
        <v>432</v>
      </c>
      <c r="AJ22" s="44" t="s">
        <v>56</v>
      </c>
      <c r="AK22" s="19">
        <f>AR15+AR17+AR18</f>
        <v>1499</v>
      </c>
      <c r="AL22" s="19">
        <f>AS15+AS17+AS18</f>
        <v>1405</v>
      </c>
      <c r="AM22" s="19">
        <f>AT15+AT17+AT18</f>
        <v>1666</v>
      </c>
      <c r="AN22" s="19">
        <f t="shared" si="18"/>
        <v>3071</v>
      </c>
      <c r="AO22" s="28"/>
      <c r="AP22" s="49" t="s">
        <v>57</v>
      </c>
      <c r="AQ22" s="52"/>
      <c r="AR22" s="24">
        <f t="shared" si="24"/>
        <v>298</v>
      </c>
      <c r="AS22" s="24">
        <f t="shared" si="25"/>
        <v>284</v>
      </c>
      <c r="AT22" s="24">
        <f t="shared" si="26"/>
        <v>331</v>
      </c>
      <c r="AU22" s="19">
        <f t="shared" si="23"/>
        <v>615</v>
      </c>
      <c r="AW22" s="15"/>
    </row>
    <row r="23" spans="1:49" ht="17.25" customHeight="1" x14ac:dyDescent="0.15">
      <c r="A23" s="1">
        <v>28301</v>
      </c>
      <c r="B23" s="1" t="s">
        <v>136</v>
      </c>
      <c r="C23" s="1">
        <v>24</v>
      </c>
      <c r="D23" s="1" t="s">
        <v>49</v>
      </c>
      <c r="E23" s="1">
        <v>447</v>
      </c>
      <c r="F23" s="1">
        <v>5</v>
      </c>
      <c r="G23" s="1">
        <v>1</v>
      </c>
      <c r="H23" s="1">
        <v>420</v>
      </c>
      <c r="I23" s="1">
        <v>5</v>
      </c>
      <c r="J23" s="1">
        <v>504</v>
      </c>
      <c r="K23" s="1">
        <v>1</v>
      </c>
      <c r="L23" s="1" t="s">
        <v>137</v>
      </c>
      <c r="M23" s="48">
        <v>46173</v>
      </c>
      <c r="N23" s="48">
        <v>46184</v>
      </c>
      <c r="O23" s="46">
        <f t="shared" si="1"/>
        <v>24</v>
      </c>
      <c r="P23" s="46" t="str">
        <f t="shared" si="2"/>
        <v>松尾台４丁目</v>
      </c>
      <c r="U23" s="46">
        <f t="shared" si="3"/>
        <v>447</v>
      </c>
      <c r="V23" s="46">
        <f t="shared" si="4"/>
        <v>5</v>
      </c>
      <c r="W23" s="46">
        <f t="shared" si="5"/>
        <v>1</v>
      </c>
      <c r="X23" s="46">
        <f t="shared" si="6"/>
        <v>453</v>
      </c>
      <c r="Y23" s="46">
        <f t="shared" si="7"/>
        <v>420</v>
      </c>
      <c r="Z23" s="46">
        <f t="shared" si="8"/>
        <v>5</v>
      </c>
      <c r="AA23" s="46">
        <f t="shared" si="9"/>
        <v>425</v>
      </c>
      <c r="AB23" s="46">
        <f t="shared" si="21"/>
        <v>504</v>
      </c>
      <c r="AC23" s="46">
        <f t="shared" si="22"/>
        <v>1</v>
      </c>
      <c r="AD23" s="46">
        <f t="shared" si="12"/>
        <v>505</v>
      </c>
      <c r="AE23" s="46">
        <f t="shared" si="13"/>
        <v>924</v>
      </c>
      <c r="AF23" s="46">
        <f t="shared" si="13"/>
        <v>6</v>
      </c>
      <c r="AG23" s="46">
        <f t="shared" si="14"/>
        <v>930</v>
      </c>
      <c r="AJ23" s="44" t="s">
        <v>59</v>
      </c>
      <c r="AK23" s="19">
        <f>AR19+AR20+AR21+AR22+AR23</f>
        <v>1803</v>
      </c>
      <c r="AL23" s="19">
        <f>AS19+AS20+AS21+AS22+AS23</f>
        <v>1564</v>
      </c>
      <c r="AM23" s="19">
        <f>AT19+AT20+AT21+AT22+AT23</f>
        <v>1922</v>
      </c>
      <c r="AN23" s="19">
        <f t="shared" si="18"/>
        <v>3486</v>
      </c>
      <c r="AO23" s="28"/>
      <c r="AP23" s="49" t="s">
        <v>60</v>
      </c>
      <c r="AQ23" s="52"/>
      <c r="AR23" s="24">
        <f t="shared" si="24"/>
        <v>455</v>
      </c>
      <c r="AS23" s="24">
        <f t="shared" si="25"/>
        <v>427</v>
      </c>
      <c r="AT23" s="24">
        <f t="shared" si="26"/>
        <v>482</v>
      </c>
      <c r="AU23" s="19">
        <f t="shared" si="23"/>
        <v>909</v>
      </c>
    </row>
    <row r="24" spans="1:49" ht="17.25" customHeight="1" x14ac:dyDescent="0.15">
      <c r="A24" s="1">
        <v>28301</v>
      </c>
      <c r="B24" s="1" t="s">
        <v>136</v>
      </c>
      <c r="C24" s="1">
        <v>25</v>
      </c>
      <c r="D24" s="1" t="s">
        <v>63</v>
      </c>
      <c r="E24" s="1">
        <v>262</v>
      </c>
      <c r="F24" s="1">
        <v>2</v>
      </c>
      <c r="G24" s="1">
        <v>0</v>
      </c>
      <c r="H24" s="1">
        <v>128</v>
      </c>
      <c r="I24" s="1">
        <v>2</v>
      </c>
      <c r="J24" s="1">
        <v>247</v>
      </c>
      <c r="K24" s="1">
        <v>0</v>
      </c>
      <c r="L24" s="1" t="s">
        <v>137</v>
      </c>
      <c r="M24" s="48">
        <v>46173</v>
      </c>
      <c r="N24" s="48">
        <v>46184</v>
      </c>
      <c r="O24" s="46">
        <f t="shared" si="1"/>
        <v>25</v>
      </c>
      <c r="P24" s="46" t="str">
        <f t="shared" si="2"/>
        <v>伏見台１丁目</v>
      </c>
      <c r="U24" s="46">
        <f t="shared" si="3"/>
        <v>262</v>
      </c>
      <c r="V24" s="46">
        <f t="shared" si="4"/>
        <v>2</v>
      </c>
      <c r="W24" s="46">
        <f t="shared" si="5"/>
        <v>0</v>
      </c>
      <c r="X24" s="46">
        <f t="shared" si="6"/>
        <v>264</v>
      </c>
      <c r="Y24" s="46">
        <f t="shared" si="7"/>
        <v>128</v>
      </c>
      <c r="Z24" s="46">
        <f t="shared" si="8"/>
        <v>2</v>
      </c>
      <c r="AA24" s="46">
        <f t="shared" si="9"/>
        <v>130</v>
      </c>
      <c r="AB24" s="46">
        <f t="shared" si="21"/>
        <v>247</v>
      </c>
      <c r="AC24" s="46">
        <f t="shared" si="22"/>
        <v>0</v>
      </c>
      <c r="AD24" s="46">
        <f t="shared" si="12"/>
        <v>247</v>
      </c>
      <c r="AE24" s="46">
        <f t="shared" si="13"/>
        <v>375</v>
      </c>
      <c r="AF24" s="46">
        <f t="shared" si="13"/>
        <v>2</v>
      </c>
      <c r="AG24" s="46">
        <f t="shared" si="14"/>
        <v>377</v>
      </c>
      <c r="AJ24" s="44" t="s">
        <v>61</v>
      </c>
      <c r="AK24" s="19">
        <f>AR31+AR32</f>
        <v>1375</v>
      </c>
      <c r="AL24" s="19">
        <f>AS31+AS32</f>
        <v>1564</v>
      </c>
      <c r="AM24" s="19">
        <f>AT31+AT32</f>
        <v>1703</v>
      </c>
      <c r="AN24" s="19">
        <f t="shared" si="18"/>
        <v>3267</v>
      </c>
      <c r="AO24" s="16"/>
      <c r="AP24" s="49" t="s">
        <v>121</v>
      </c>
      <c r="AQ24" s="52"/>
      <c r="AR24" s="19">
        <f>AR15+SUM(AR17:AR23)</f>
        <v>3302</v>
      </c>
      <c r="AS24" s="19">
        <f>AS15+SUM(AS17:AS23)</f>
        <v>2969</v>
      </c>
      <c r="AT24" s="19">
        <f>AT15+SUM(AT17:AT23)</f>
        <v>3588</v>
      </c>
      <c r="AU24" s="19">
        <f>AU15+SUM(AU17:AU23)</f>
        <v>6557</v>
      </c>
    </row>
    <row r="25" spans="1:49" ht="17.25" customHeight="1" x14ac:dyDescent="0.15">
      <c r="A25" s="1">
        <v>28301</v>
      </c>
      <c r="B25" s="1" t="s">
        <v>136</v>
      </c>
      <c r="C25" s="1">
        <v>26</v>
      </c>
      <c r="D25" s="1" t="s">
        <v>53</v>
      </c>
      <c r="E25" s="1">
        <v>491</v>
      </c>
      <c r="F25" s="1">
        <v>0</v>
      </c>
      <c r="G25" s="1">
        <v>2</v>
      </c>
      <c r="H25" s="1">
        <v>468</v>
      </c>
      <c r="I25" s="1">
        <v>1</v>
      </c>
      <c r="J25" s="1">
        <v>537</v>
      </c>
      <c r="K25" s="1">
        <v>1</v>
      </c>
      <c r="L25" s="1" t="s">
        <v>137</v>
      </c>
      <c r="M25" s="48">
        <v>46173</v>
      </c>
      <c r="N25" s="48">
        <v>46184</v>
      </c>
      <c r="O25" s="46">
        <f t="shared" si="1"/>
        <v>26</v>
      </c>
      <c r="P25" s="46" t="str">
        <f t="shared" si="2"/>
        <v>伏見台２丁目</v>
      </c>
      <c r="U25" s="46">
        <f t="shared" si="3"/>
        <v>491</v>
      </c>
      <c r="V25" s="46">
        <f t="shared" si="4"/>
        <v>0</v>
      </c>
      <c r="W25" s="46">
        <f t="shared" si="5"/>
        <v>2</v>
      </c>
      <c r="X25" s="46">
        <f t="shared" si="6"/>
        <v>493</v>
      </c>
      <c r="Y25" s="46">
        <f t="shared" ref="Y25:Y65" si="27">H25</f>
        <v>468</v>
      </c>
      <c r="Z25" s="46">
        <f t="shared" ref="Z25:Z65" si="28">I25</f>
        <v>1</v>
      </c>
      <c r="AA25" s="46">
        <f t="shared" si="9"/>
        <v>469</v>
      </c>
      <c r="AB25" s="46">
        <f t="shared" si="21"/>
        <v>537</v>
      </c>
      <c r="AC25" s="46">
        <f t="shared" si="22"/>
        <v>1</v>
      </c>
      <c r="AD25" s="46">
        <f t="shared" si="12"/>
        <v>538</v>
      </c>
      <c r="AE25" s="46">
        <f t="shared" si="13"/>
        <v>1005</v>
      </c>
      <c r="AF25" s="46">
        <f t="shared" si="13"/>
        <v>2</v>
      </c>
      <c r="AG25" s="46">
        <f t="shared" si="14"/>
        <v>1007</v>
      </c>
      <c r="AJ25" s="44" t="s">
        <v>64</v>
      </c>
      <c r="AK25" s="19">
        <f>AR33+AR34</f>
        <v>510</v>
      </c>
      <c r="AL25" s="19">
        <f>AS33+AS34</f>
        <v>475</v>
      </c>
      <c r="AM25" s="19">
        <f>AT33+AT34</f>
        <v>546</v>
      </c>
      <c r="AN25" s="19">
        <f t="shared" si="18"/>
        <v>1021</v>
      </c>
      <c r="AO25" s="16"/>
      <c r="AP25" s="25"/>
      <c r="AQ25" s="37" t="s">
        <v>65</v>
      </c>
      <c r="AR25" s="38"/>
      <c r="AS25" s="38"/>
      <c r="AT25" s="38"/>
      <c r="AU25" s="38"/>
    </row>
    <row r="26" spans="1:49" ht="17.25" customHeight="1" x14ac:dyDescent="0.15">
      <c r="A26" s="1">
        <v>28301</v>
      </c>
      <c r="B26" s="1" t="s">
        <v>136</v>
      </c>
      <c r="C26" s="1">
        <v>27</v>
      </c>
      <c r="D26" s="1" t="s">
        <v>54</v>
      </c>
      <c r="E26" s="1">
        <v>291</v>
      </c>
      <c r="F26" s="1">
        <v>0</v>
      </c>
      <c r="G26" s="1">
        <v>2</v>
      </c>
      <c r="H26" s="1">
        <v>253</v>
      </c>
      <c r="I26" s="1">
        <v>1</v>
      </c>
      <c r="J26" s="1">
        <v>323</v>
      </c>
      <c r="K26" s="1">
        <v>1</v>
      </c>
      <c r="L26" s="1" t="s">
        <v>137</v>
      </c>
      <c r="M26" s="48">
        <v>46173</v>
      </c>
      <c r="N26" s="48">
        <v>46184</v>
      </c>
      <c r="O26" s="46">
        <f t="shared" si="1"/>
        <v>27</v>
      </c>
      <c r="P26" s="46" t="str">
        <f t="shared" si="2"/>
        <v>伏見台３丁目</v>
      </c>
      <c r="U26" s="46">
        <f t="shared" si="3"/>
        <v>291</v>
      </c>
      <c r="V26" s="46">
        <f t="shared" si="4"/>
        <v>0</v>
      </c>
      <c r="W26" s="46">
        <f t="shared" si="5"/>
        <v>2</v>
      </c>
      <c r="X26" s="46">
        <f t="shared" si="6"/>
        <v>293</v>
      </c>
      <c r="Y26" s="46">
        <f t="shared" si="27"/>
        <v>253</v>
      </c>
      <c r="Z26" s="46">
        <f t="shared" si="28"/>
        <v>1</v>
      </c>
      <c r="AA26" s="46">
        <f t="shared" si="9"/>
        <v>254</v>
      </c>
      <c r="AB26" s="46">
        <f t="shared" si="21"/>
        <v>323</v>
      </c>
      <c r="AC26" s="46">
        <f t="shared" si="22"/>
        <v>1</v>
      </c>
      <c r="AD26" s="46">
        <f t="shared" si="12"/>
        <v>324</v>
      </c>
      <c r="AE26" s="46">
        <f t="shared" si="13"/>
        <v>576</v>
      </c>
      <c r="AF26" s="46">
        <f t="shared" si="13"/>
        <v>2</v>
      </c>
      <c r="AG26" s="46">
        <f t="shared" si="14"/>
        <v>578</v>
      </c>
      <c r="AJ26" s="44" t="s">
        <v>66</v>
      </c>
      <c r="AK26" s="19">
        <f>AR35+AR36+AR37</f>
        <v>2262</v>
      </c>
      <c r="AL26" s="19">
        <f>AS35+AS36+AS37</f>
        <v>2871</v>
      </c>
      <c r="AM26" s="19">
        <f>AT35+AT36+AT37</f>
        <v>3026</v>
      </c>
      <c r="AN26" s="19">
        <f t="shared" si="18"/>
        <v>5897</v>
      </c>
      <c r="AO26" s="16"/>
      <c r="AP26" s="25"/>
      <c r="AQ26" s="26"/>
      <c r="AR26" s="27"/>
      <c r="AS26" s="27"/>
      <c r="AT26" s="27"/>
      <c r="AU26" s="27"/>
    </row>
    <row r="27" spans="1:49" ht="17.25" customHeight="1" x14ac:dyDescent="0.15">
      <c r="A27" s="1">
        <v>28301</v>
      </c>
      <c r="B27" s="1" t="s">
        <v>136</v>
      </c>
      <c r="C27" s="1">
        <v>28</v>
      </c>
      <c r="D27" s="1" t="s">
        <v>57</v>
      </c>
      <c r="E27" s="1">
        <v>295</v>
      </c>
      <c r="F27" s="1">
        <v>1</v>
      </c>
      <c r="G27" s="1">
        <v>2</v>
      </c>
      <c r="H27" s="1">
        <v>282</v>
      </c>
      <c r="I27" s="1">
        <v>2</v>
      </c>
      <c r="J27" s="1">
        <v>329</v>
      </c>
      <c r="K27" s="1">
        <v>2</v>
      </c>
      <c r="L27" s="1" t="s">
        <v>137</v>
      </c>
      <c r="M27" s="48">
        <v>46173</v>
      </c>
      <c r="N27" s="48">
        <v>46184</v>
      </c>
      <c r="O27" s="46">
        <f t="shared" si="1"/>
        <v>28</v>
      </c>
      <c r="P27" s="46" t="str">
        <f t="shared" si="2"/>
        <v>伏見台４丁目</v>
      </c>
      <c r="U27" s="46">
        <f t="shared" si="3"/>
        <v>295</v>
      </c>
      <c r="V27" s="46">
        <f t="shared" si="4"/>
        <v>1</v>
      </c>
      <c r="W27" s="46">
        <f t="shared" si="5"/>
        <v>2</v>
      </c>
      <c r="X27" s="46">
        <f t="shared" si="6"/>
        <v>298</v>
      </c>
      <c r="Y27" s="46">
        <f t="shared" si="27"/>
        <v>282</v>
      </c>
      <c r="Z27" s="46">
        <f t="shared" si="28"/>
        <v>2</v>
      </c>
      <c r="AA27" s="46">
        <f t="shared" si="9"/>
        <v>284</v>
      </c>
      <c r="AB27" s="46">
        <f t="shared" si="21"/>
        <v>329</v>
      </c>
      <c r="AC27" s="46">
        <f t="shared" si="22"/>
        <v>2</v>
      </c>
      <c r="AD27" s="46">
        <f t="shared" si="12"/>
        <v>331</v>
      </c>
      <c r="AE27" s="46">
        <f t="shared" si="13"/>
        <v>611</v>
      </c>
      <c r="AF27" s="46">
        <f t="shared" si="13"/>
        <v>4</v>
      </c>
      <c r="AG27" s="46">
        <f t="shared" si="14"/>
        <v>615</v>
      </c>
      <c r="AJ27" s="44" t="s">
        <v>67</v>
      </c>
      <c r="AK27" s="19">
        <f>VLOOKUP($O20,$O$2:$AG$65,10,FALSE)</f>
        <v>88</v>
      </c>
      <c r="AL27" s="19">
        <f>VLOOKUP($O20,$O$2:$AG$65,13,FALSE)</f>
        <v>69</v>
      </c>
      <c r="AM27" s="19">
        <f>VLOOKUP($O20,$O$2:$AG$65,16,FALSE)</f>
        <v>84</v>
      </c>
      <c r="AN27" s="19">
        <f t="shared" si="18"/>
        <v>153</v>
      </c>
      <c r="AO27" s="16"/>
      <c r="AP27" s="25"/>
      <c r="AQ27" s="26"/>
      <c r="AR27" s="27"/>
      <c r="AS27" s="27"/>
      <c r="AT27" s="27"/>
      <c r="AU27" s="27"/>
    </row>
    <row r="28" spans="1:49" ht="17.25" customHeight="1" x14ac:dyDescent="0.15">
      <c r="A28" s="1">
        <v>28301</v>
      </c>
      <c r="B28" s="1" t="s">
        <v>136</v>
      </c>
      <c r="C28" s="1">
        <v>29</v>
      </c>
      <c r="D28" s="1" t="s">
        <v>60</v>
      </c>
      <c r="E28" s="1">
        <v>452</v>
      </c>
      <c r="F28" s="1">
        <v>1</v>
      </c>
      <c r="G28" s="1">
        <v>2</v>
      </c>
      <c r="H28" s="1">
        <v>425</v>
      </c>
      <c r="I28" s="1">
        <v>2</v>
      </c>
      <c r="J28" s="1">
        <v>481</v>
      </c>
      <c r="K28" s="1">
        <v>1</v>
      </c>
      <c r="L28" s="1" t="s">
        <v>137</v>
      </c>
      <c r="M28" s="48">
        <v>46173</v>
      </c>
      <c r="N28" s="48">
        <v>46184</v>
      </c>
      <c r="O28" s="46">
        <f t="shared" si="1"/>
        <v>29</v>
      </c>
      <c r="P28" s="46" t="str">
        <f t="shared" si="2"/>
        <v>伏見台５丁目</v>
      </c>
      <c r="U28" s="46">
        <f t="shared" si="3"/>
        <v>452</v>
      </c>
      <c r="V28" s="46">
        <f t="shared" si="4"/>
        <v>1</v>
      </c>
      <c r="W28" s="46">
        <f t="shared" si="5"/>
        <v>2</v>
      </c>
      <c r="X28" s="46">
        <f t="shared" si="6"/>
        <v>455</v>
      </c>
      <c r="Y28" s="46">
        <f t="shared" si="27"/>
        <v>425</v>
      </c>
      <c r="Z28" s="46">
        <f t="shared" si="28"/>
        <v>2</v>
      </c>
      <c r="AA28" s="46">
        <f t="shared" si="9"/>
        <v>427</v>
      </c>
      <c r="AB28" s="46">
        <f t="shared" si="21"/>
        <v>481</v>
      </c>
      <c r="AC28" s="46">
        <f t="shared" si="22"/>
        <v>1</v>
      </c>
      <c r="AD28" s="46">
        <f t="shared" si="12"/>
        <v>482</v>
      </c>
      <c r="AE28" s="46">
        <f t="shared" si="13"/>
        <v>906</v>
      </c>
      <c r="AF28" s="46">
        <f t="shared" si="13"/>
        <v>3</v>
      </c>
      <c r="AG28" s="46">
        <f t="shared" si="14"/>
        <v>909</v>
      </c>
      <c r="AJ28" s="44" t="s">
        <v>68</v>
      </c>
      <c r="AK28" s="19">
        <f>AR50</f>
        <v>1775</v>
      </c>
      <c r="AL28" s="19">
        <f>AS50</f>
        <v>2415</v>
      </c>
      <c r="AM28" s="19">
        <f>AT50</f>
        <v>2534</v>
      </c>
      <c r="AN28" s="19">
        <f t="shared" si="18"/>
        <v>4949</v>
      </c>
      <c r="AO28" s="16"/>
      <c r="AP28" s="25"/>
      <c r="AQ28" s="26"/>
      <c r="AR28" s="27"/>
      <c r="AS28" s="27"/>
      <c r="AT28" s="27"/>
      <c r="AU28" s="27"/>
    </row>
    <row r="29" spans="1:49" ht="17.25" customHeight="1" x14ac:dyDescent="0.15">
      <c r="A29" s="1">
        <v>28301</v>
      </c>
      <c r="B29" s="1" t="s">
        <v>136</v>
      </c>
      <c r="C29" s="1">
        <v>30</v>
      </c>
      <c r="D29" s="1" t="s">
        <v>71</v>
      </c>
      <c r="E29" s="1">
        <v>697</v>
      </c>
      <c r="F29" s="1">
        <v>0</v>
      </c>
      <c r="G29" s="1">
        <v>4</v>
      </c>
      <c r="H29" s="1">
        <v>799</v>
      </c>
      <c r="I29" s="1">
        <v>1</v>
      </c>
      <c r="J29" s="1">
        <v>861</v>
      </c>
      <c r="K29" s="1">
        <v>3</v>
      </c>
      <c r="L29" s="1" t="s">
        <v>137</v>
      </c>
      <c r="M29" s="48">
        <v>46173</v>
      </c>
      <c r="N29" s="48">
        <v>46184</v>
      </c>
      <c r="O29" s="46">
        <f t="shared" si="1"/>
        <v>30</v>
      </c>
      <c r="P29" s="46" t="str">
        <f t="shared" si="2"/>
        <v>若葉１丁目</v>
      </c>
      <c r="U29" s="46">
        <f t="shared" si="3"/>
        <v>697</v>
      </c>
      <c r="V29" s="46">
        <f t="shared" si="4"/>
        <v>0</v>
      </c>
      <c r="W29" s="46">
        <f t="shared" si="5"/>
        <v>4</v>
      </c>
      <c r="X29" s="46">
        <f t="shared" si="6"/>
        <v>701</v>
      </c>
      <c r="Y29" s="46">
        <f t="shared" si="27"/>
        <v>799</v>
      </c>
      <c r="Z29" s="46">
        <f t="shared" si="28"/>
        <v>1</v>
      </c>
      <c r="AA29" s="46">
        <f t="shared" si="9"/>
        <v>800</v>
      </c>
      <c r="AB29" s="46">
        <f t="shared" si="21"/>
        <v>861</v>
      </c>
      <c r="AC29" s="46">
        <f t="shared" si="22"/>
        <v>3</v>
      </c>
      <c r="AD29" s="46">
        <f t="shared" si="12"/>
        <v>864</v>
      </c>
      <c r="AE29" s="46">
        <f t="shared" si="13"/>
        <v>1660</v>
      </c>
      <c r="AF29" s="46">
        <f t="shared" si="13"/>
        <v>4</v>
      </c>
      <c r="AG29" s="46">
        <f t="shared" si="14"/>
        <v>1664</v>
      </c>
      <c r="AJ29" s="44" t="s">
        <v>69</v>
      </c>
      <c r="AK29" s="19">
        <f t="shared" ref="AK29:AK52" si="29">VLOOKUP($O42,$O$2:$AG$65,10,FALSE)</f>
        <v>37</v>
      </c>
      <c r="AL29" s="19">
        <f t="shared" ref="AL29:AL52" si="30">VLOOKUP($O42,$O$2:$AG$65,13,FALSE)</f>
        <v>31</v>
      </c>
      <c r="AM29" s="19">
        <f t="shared" ref="AM29:AM52" si="31">VLOOKUP($O42,$O$2:$AG$65,16,FALSE)</f>
        <v>32</v>
      </c>
      <c r="AN29" s="19">
        <f t="shared" si="18"/>
        <v>63</v>
      </c>
      <c r="AO29" s="16"/>
      <c r="AP29" s="49" t="s">
        <v>70</v>
      </c>
      <c r="AQ29" s="50"/>
      <c r="AR29" s="29"/>
      <c r="AS29" s="39"/>
      <c r="AT29" s="39"/>
      <c r="AU29" s="40"/>
    </row>
    <row r="30" spans="1:49" ht="17.25" customHeight="1" x14ac:dyDescent="0.15">
      <c r="A30" s="1">
        <v>28301</v>
      </c>
      <c r="B30" s="1" t="s">
        <v>136</v>
      </c>
      <c r="C30" s="1">
        <v>31</v>
      </c>
      <c r="D30" s="1" t="s">
        <v>73</v>
      </c>
      <c r="E30" s="1">
        <v>663</v>
      </c>
      <c r="F30" s="1">
        <v>6</v>
      </c>
      <c r="G30" s="1">
        <v>5</v>
      </c>
      <c r="H30" s="1">
        <v>757</v>
      </c>
      <c r="I30" s="1">
        <v>7</v>
      </c>
      <c r="J30" s="1">
        <v>833</v>
      </c>
      <c r="K30" s="1">
        <v>6</v>
      </c>
      <c r="L30" s="1" t="s">
        <v>137</v>
      </c>
      <c r="M30" s="48">
        <v>46173</v>
      </c>
      <c r="N30" s="48">
        <v>46184</v>
      </c>
      <c r="O30" s="46">
        <f t="shared" si="1"/>
        <v>31</v>
      </c>
      <c r="P30" s="46" t="str">
        <f t="shared" si="2"/>
        <v>若葉２丁目</v>
      </c>
      <c r="U30" s="46">
        <f t="shared" si="3"/>
        <v>663</v>
      </c>
      <c r="V30" s="46">
        <f t="shared" si="4"/>
        <v>6</v>
      </c>
      <c r="W30" s="46">
        <f t="shared" si="5"/>
        <v>5</v>
      </c>
      <c r="X30" s="46">
        <f t="shared" si="6"/>
        <v>674</v>
      </c>
      <c r="Y30" s="46">
        <f t="shared" si="27"/>
        <v>757</v>
      </c>
      <c r="Z30" s="46">
        <f t="shared" si="28"/>
        <v>7</v>
      </c>
      <c r="AA30" s="46">
        <f t="shared" si="9"/>
        <v>764</v>
      </c>
      <c r="AB30" s="46">
        <f t="shared" si="21"/>
        <v>833</v>
      </c>
      <c r="AC30" s="46">
        <f t="shared" si="22"/>
        <v>6</v>
      </c>
      <c r="AD30" s="46">
        <f t="shared" si="12"/>
        <v>839</v>
      </c>
      <c r="AE30" s="46">
        <f t="shared" si="13"/>
        <v>1590</v>
      </c>
      <c r="AF30" s="46">
        <f t="shared" si="13"/>
        <v>13</v>
      </c>
      <c r="AG30" s="46">
        <f t="shared" si="14"/>
        <v>1603</v>
      </c>
      <c r="AJ30" s="44" t="s">
        <v>72</v>
      </c>
      <c r="AK30" s="19">
        <f t="shared" si="29"/>
        <v>78</v>
      </c>
      <c r="AL30" s="19">
        <f t="shared" si="30"/>
        <v>83</v>
      </c>
      <c r="AM30" s="19">
        <f t="shared" si="31"/>
        <v>80</v>
      </c>
      <c r="AN30" s="19">
        <f t="shared" si="18"/>
        <v>163</v>
      </c>
      <c r="AO30" s="16"/>
      <c r="AP30" s="29"/>
      <c r="AQ30" s="30"/>
      <c r="AR30" s="44" t="s">
        <v>18</v>
      </c>
      <c r="AS30" s="44" t="s">
        <v>19</v>
      </c>
      <c r="AT30" s="44" t="s">
        <v>20</v>
      </c>
      <c r="AU30" s="44" t="s">
        <v>21</v>
      </c>
    </row>
    <row r="31" spans="1:49" ht="17.25" customHeight="1" x14ac:dyDescent="0.15">
      <c r="A31" s="1">
        <v>28301</v>
      </c>
      <c r="B31" s="1" t="s">
        <v>136</v>
      </c>
      <c r="C31" s="1">
        <v>32</v>
      </c>
      <c r="D31" s="1" t="s">
        <v>76</v>
      </c>
      <c r="E31" s="1">
        <v>695</v>
      </c>
      <c r="F31" s="1">
        <v>4</v>
      </c>
      <c r="G31" s="1">
        <v>4</v>
      </c>
      <c r="H31" s="1">
        <v>818</v>
      </c>
      <c r="I31" s="1">
        <v>4</v>
      </c>
      <c r="J31" s="1">
        <v>902</v>
      </c>
      <c r="K31" s="1">
        <v>7</v>
      </c>
      <c r="L31" s="1" t="s">
        <v>137</v>
      </c>
      <c r="M31" s="48">
        <v>46173</v>
      </c>
      <c r="N31" s="48">
        <v>46184</v>
      </c>
      <c r="O31" s="46">
        <f t="shared" si="1"/>
        <v>32</v>
      </c>
      <c r="P31" s="46" t="str">
        <f t="shared" si="2"/>
        <v>白金１丁目</v>
      </c>
      <c r="U31" s="46">
        <f t="shared" si="3"/>
        <v>695</v>
      </c>
      <c r="V31" s="46">
        <f t="shared" si="4"/>
        <v>4</v>
      </c>
      <c r="W31" s="46">
        <f t="shared" si="5"/>
        <v>4</v>
      </c>
      <c r="X31" s="46">
        <f t="shared" si="6"/>
        <v>703</v>
      </c>
      <c r="Y31" s="46">
        <f t="shared" si="27"/>
        <v>818</v>
      </c>
      <c r="Z31" s="46">
        <f t="shared" si="28"/>
        <v>4</v>
      </c>
      <c r="AA31" s="46">
        <f t="shared" si="9"/>
        <v>822</v>
      </c>
      <c r="AB31" s="46">
        <f t="shared" si="21"/>
        <v>902</v>
      </c>
      <c r="AC31" s="46">
        <f t="shared" si="22"/>
        <v>7</v>
      </c>
      <c r="AD31" s="46">
        <f t="shared" si="12"/>
        <v>909</v>
      </c>
      <c r="AE31" s="46">
        <f t="shared" si="13"/>
        <v>1720</v>
      </c>
      <c r="AF31" s="46">
        <f t="shared" si="13"/>
        <v>11</v>
      </c>
      <c r="AG31" s="46">
        <f t="shared" si="14"/>
        <v>1731</v>
      </c>
      <c r="AJ31" s="44" t="s">
        <v>74</v>
      </c>
      <c r="AK31" s="19">
        <f t="shared" si="29"/>
        <v>64</v>
      </c>
      <c r="AL31" s="19">
        <f t="shared" si="30"/>
        <v>56</v>
      </c>
      <c r="AM31" s="19">
        <f t="shared" si="31"/>
        <v>62</v>
      </c>
      <c r="AN31" s="19">
        <f t="shared" si="18"/>
        <v>118</v>
      </c>
      <c r="AO31" s="28"/>
      <c r="AP31" s="49" t="s">
        <v>75</v>
      </c>
      <c r="AQ31" s="50"/>
      <c r="AR31" s="24">
        <f>VLOOKUP($O29,$O$2:$AG$65,10,FALSE)</f>
        <v>701</v>
      </c>
      <c r="AS31" s="24">
        <f>VLOOKUP($O29,$O$2:$AG$65,13,FALSE)</f>
        <v>800</v>
      </c>
      <c r="AT31" s="24">
        <f>VLOOKUP($O29,$O$2:$AG$65,16,FALSE)</f>
        <v>864</v>
      </c>
      <c r="AU31" s="19">
        <f t="shared" ref="AU31:AU37" si="32">AS31+AT31</f>
        <v>1664</v>
      </c>
    </row>
    <row r="32" spans="1:49" ht="17.25" customHeight="1" x14ac:dyDescent="0.15">
      <c r="A32" s="1">
        <v>28301</v>
      </c>
      <c r="B32" s="1" t="s">
        <v>136</v>
      </c>
      <c r="C32" s="1">
        <v>33</v>
      </c>
      <c r="D32" s="1" t="s">
        <v>79</v>
      </c>
      <c r="E32" s="1">
        <v>967</v>
      </c>
      <c r="F32" s="1">
        <v>1</v>
      </c>
      <c r="G32" s="1">
        <v>6</v>
      </c>
      <c r="H32" s="1">
        <v>1347</v>
      </c>
      <c r="I32" s="1">
        <v>4</v>
      </c>
      <c r="J32" s="1">
        <v>1395</v>
      </c>
      <c r="K32" s="1">
        <v>4</v>
      </c>
      <c r="L32" s="1" t="s">
        <v>137</v>
      </c>
      <c r="M32" s="48">
        <v>46173</v>
      </c>
      <c r="N32" s="48">
        <v>46184</v>
      </c>
      <c r="O32" s="46">
        <f t="shared" si="1"/>
        <v>33</v>
      </c>
      <c r="P32" s="46" t="str">
        <f t="shared" si="2"/>
        <v>白金２丁目</v>
      </c>
      <c r="U32" s="46">
        <f t="shared" si="3"/>
        <v>967</v>
      </c>
      <c r="V32" s="46">
        <f t="shared" si="4"/>
        <v>1</v>
      </c>
      <c r="W32" s="46">
        <f t="shared" si="5"/>
        <v>6</v>
      </c>
      <c r="X32" s="46">
        <f t="shared" si="6"/>
        <v>974</v>
      </c>
      <c r="Y32" s="46">
        <f t="shared" si="27"/>
        <v>1347</v>
      </c>
      <c r="Z32" s="46">
        <f t="shared" si="28"/>
        <v>4</v>
      </c>
      <c r="AA32" s="46">
        <f t="shared" si="9"/>
        <v>1351</v>
      </c>
      <c r="AB32" s="46">
        <f t="shared" si="21"/>
        <v>1395</v>
      </c>
      <c r="AC32" s="46">
        <f t="shared" si="22"/>
        <v>4</v>
      </c>
      <c r="AD32" s="46">
        <f t="shared" si="12"/>
        <v>1399</v>
      </c>
      <c r="AE32" s="46">
        <f t="shared" si="13"/>
        <v>2742</v>
      </c>
      <c r="AF32" s="46">
        <f t="shared" si="13"/>
        <v>8</v>
      </c>
      <c r="AG32" s="46">
        <f t="shared" si="14"/>
        <v>2750</v>
      </c>
      <c r="AJ32" s="44" t="s">
        <v>77</v>
      </c>
      <c r="AK32" s="19">
        <f t="shared" si="29"/>
        <v>42</v>
      </c>
      <c r="AL32" s="19">
        <f t="shared" si="30"/>
        <v>43</v>
      </c>
      <c r="AM32" s="19">
        <f t="shared" si="31"/>
        <v>38</v>
      </c>
      <c r="AN32" s="19">
        <f t="shared" si="18"/>
        <v>81</v>
      </c>
      <c r="AO32" s="28"/>
      <c r="AP32" s="49" t="s">
        <v>78</v>
      </c>
      <c r="AQ32" s="50"/>
      <c r="AR32" s="24">
        <f>VLOOKUP($O30,$O$2:$AG$65,10,FALSE)</f>
        <v>674</v>
      </c>
      <c r="AS32" s="24">
        <f>VLOOKUP($O30,$O$2:$AG$65,13,FALSE)</f>
        <v>764</v>
      </c>
      <c r="AT32" s="24">
        <f>VLOOKUP($O30,$O$2:$AG$65,16,FALSE)</f>
        <v>839</v>
      </c>
      <c r="AU32" s="19">
        <f t="shared" si="32"/>
        <v>1603</v>
      </c>
    </row>
    <row r="33" spans="1:47" ht="17.25" customHeight="1" x14ac:dyDescent="0.15">
      <c r="A33" s="1">
        <v>28301</v>
      </c>
      <c r="B33" s="1" t="s">
        <v>136</v>
      </c>
      <c r="C33" s="1">
        <v>34</v>
      </c>
      <c r="D33" s="1" t="s">
        <v>82</v>
      </c>
      <c r="E33" s="1">
        <v>579</v>
      </c>
      <c r="F33" s="1">
        <v>1</v>
      </c>
      <c r="G33" s="1">
        <v>5</v>
      </c>
      <c r="H33" s="1">
        <v>695</v>
      </c>
      <c r="I33" s="1">
        <v>3</v>
      </c>
      <c r="J33" s="1">
        <v>715</v>
      </c>
      <c r="K33" s="1">
        <v>3</v>
      </c>
      <c r="L33" s="1" t="s">
        <v>137</v>
      </c>
      <c r="M33" s="48">
        <v>46173</v>
      </c>
      <c r="N33" s="48">
        <v>46184</v>
      </c>
      <c r="O33" s="46">
        <f t="shared" si="1"/>
        <v>34</v>
      </c>
      <c r="P33" s="46" t="str">
        <f t="shared" si="2"/>
        <v>白金３丁目</v>
      </c>
      <c r="U33" s="46">
        <f t="shared" si="3"/>
        <v>579</v>
      </c>
      <c r="V33" s="46">
        <f t="shared" si="4"/>
        <v>1</v>
      </c>
      <c r="W33" s="46">
        <f t="shared" si="5"/>
        <v>5</v>
      </c>
      <c r="X33" s="46">
        <f t="shared" si="6"/>
        <v>585</v>
      </c>
      <c r="Y33" s="46">
        <f t="shared" si="27"/>
        <v>695</v>
      </c>
      <c r="Z33" s="46">
        <f t="shared" si="28"/>
        <v>3</v>
      </c>
      <c r="AA33" s="46">
        <f t="shared" si="9"/>
        <v>698</v>
      </c>
      <c r="AB33" s="46">
        <f t="shared" si="21"/>
        <v>715</v>
      </c>
      <c r="AC33" s="46">
        <f t="shared" si="22"/>
        <v>3</v>
      </c>
      <c r="AD33" s="46">
        <f t="shared" si="12"/>
        <v>718</v>
      </c>
      <c r="AE33" s="46">
        <f t="shared" si="13"/>
        <v>1410</v>
      </c>
      <c r="AF33" s="46">
        <f t="shared" si="13"/>
        <v>6</v>
      </c>
      <c r="AG33" s="46">
        <f t="shared" si="14"/>
        <v>1416</v>
      </c>
      <c r="AJ33" s="44" t="s">
        <v>80</v>
      </c>
      <c r="AK33" s="19">
        <f t="shared" si="29"/>
        <v>10</v>
      </c>
      <c r="AL33" s="19">
        <f t="shared" si="30"/>
        <v>11</v>
      </c>
      <c r="AM33" s="19">
        <f t="shared" si="31"/>
        <v>11</v>
      </c>
      <c r="AN33" s="19">
        <f t="shared" si="18"/>
        <v>22</v>
      </c>
      <c r="AO33" s="28"/>
      <c r="AP33" s="49" t="s">
        <v>81</v>
      </c>
      <c r="AQ33" s="50"/>
      <c r="AR33" s="24">
        <f>VLOOKUP($O40,$O$2:$AG$65,10,FALSE)</f>
        <v>266</v>
      </c>
      <c r="AS33" s="24">
        <f>VLOOKUP($O40,$O$2:$AG$65,13,FALSE)</f>
        <v>233</v>
      </c>
      <c r="AT33" s="24">
        <f>VLOOKUP($O40,$O$2:$AG$65,16,FALSE)</f>
        <v>285</v>
      </c>
      <c r="AU33" s="19">
        <f t="shared" si="32"/>
        <v>518</v>
      </c>
    </row>
    <row r="34" spans="1:47" ht="17.25" customHeight="1" x14ac:dyDescent="0.15">
      <c r="A34" s="1">
        <v>28301</v>
      </c>
      <c r="B34" s="1" t="s">
        <v>136</v>
      </c>
      <c r="C34" s="1">
        <v>36</v>
      </c>
      <c r="D34" s="1" t="s">
        <v>87</v>
      </c>
      <c r="E34" s="1">
        <v>656</v>
      </c>
      <c r="F34" s="1">
        <v>3</v>
      </c>
      <c r="G34" s="1">
        <v>3</v>
      </c>
      <c r="H34" s="1">
        <v>649</v>
      </c>
      <c r="I34" s="1">
        <v>4</v>
      </c>
      <c r="J34" s="1">
        <v>750</v>
      </c>
      <c r="K34" s="1">
        <v>3</v>
      </c>
      <c r="L34" s="1" t="s">
        <v>137</v>
      </c>
      <c r="M34" s="48">
        <v>46173</v>
      </c>
      <c r="N34" s="48">
        <v>46184</v>
      </c>
      <c r="O34" s="46">
        <f t="shared" si="1"/>
        <v>36</v>
      </c>
      <c r="P34" s="46" t="str">
        <f t="shared" si="2"/>
        <v>サウンズヒル松尾台</v>
      </c>
      <c r="U34" s="46">
        <f t="shared" si="3"/>
        <v>656</v>
      </c>
      <c r="V34" s="46">
        <f t="shared" si="4"/>
        <v>3</v>
      </c>
      <c r="W34" s="46">
        <f t="shared" si="5"/>
        <v>3</v>
      </c>
      <c r="X34" s="46">
        <f t="shared" si="6"/>
        <v>662</v>
      </c>
      <c r="Y34" s="46">
        <f t="shared" si="27"/>
        <v>649</v>
      </c>
      <c r="Z34" s="46">
        <f t="shared" si="28"/>
        <v>4</v>
      </c>
      <c r="AA34" s="46">
        <f t="shared" si="9"/>
        <v>653</v>
      </c>
      <c r="AB34" s="46">
        <f t="shared" si="21"/>
        <v>750</v>
      </c>
      <c r="AC34" s="46">
        <f t="shared" si="22"/>
        <v>3</v>
      </c>
      <c r="AD34" s="46">
        <f t="shared" si="12"/>
        <v>753</v>
      </c>
      <c r="AE34" s="46">
        <f t="shared" si="13"/>
        <v>1399</v>
      </c>
      <c r="AF34" s="46">
        <f t="shared" si="13"/>
        <v>7</v>
      </c>
      <c r="AG34" s="46">
        <f t="shared" si="14"/>
        <v>1406</v>
      </c>
      <c r="AJ34" s="44" t="s">
        <v>83</v>
      </c>
      <c r="AK34" s="19">
        <f t="shared" si="29"/>
        <v>36</v>
      </c>
      <c r="AL34" s="19">
        <f t="shared" si="30"/>
        <v>43</v>
      </c>
      <c r="AM34" s="19">
        <f t="shared" si="31"/>
        <v>40</v>
      </c>
      <c r="AN34" s="19">
        <f t="shared" si="18"/>
        <v>83</v>
      </c>
      <c r="AO34" s="28"/>
      <c r="AP34" s="49" t="s">
        <v>84</v>
      </c>
      <c r="AQ34" s="50"/>
      <c r="AR34" s="24">
        <f>VLOOKUP($O41,$O$2:$AG$65,10,FALSE)</f>
        <v>244</v>
      </c>
      <c r="AS34" s="24">
        <f>VLOOKUP($O41,$O$2:$AG$65,13,FALSE)</f>
        <v>242</v>
      </c>
      <c r="AT34" s="24">
        <f>VLOOKUP($O41,$O$2:$AG$65,16,FALSE)</f>
        <v>261</v>
      </c>
      <c r="AU34" s="19">
        <f t="shared" si="32"/>
        <v>503</v>
      </c>
    </row>
    <row r="35" spans="1:47" ht="17.25" customHeight="1" x14ac:dyDescent="0.15">
      <c r="A35" s="1">
        <v>28301</v>
      </c>
      <c r="B35" s="1" t="s">
        <v>136</v>
      </c>
      <c r="C35" s="1">
        <v>37</v>
      </c>
      <c r="D35" s="1" t="s">
        <v>89</v>
      </c>
      <c r="E35" s="1">
        <v>456</v>
      </c>
      <c r="F35" s="1">
        <v>1</v>
      </c>
      <c r="G35" s="1">
        <v>1</v>
      </c>
      <c r="H35" s="1">
        <v>492</v>
      </c>
      <c r="I35" s="1">
        <v>4</v>
      </c>
      <c r="J35" s="1">
        <v>551</v>
      </c>
      <c r="K35" s="1">
        <v>4</v>
      </c>
      <c r="L35" s="1" t="s">
        <v>137</v>
      </c>
      <c r="M35" s="48">
        <v>46173</v>
      </c>
      <c r="N35" s="48">
        <v>46184</v>
      </c>
      <c r="O35" s="46">
        <f t="shared" si="1"/>
        <v>37</v>
      </c>
      <c r="P35" s="46" t="str">
        <f t="shared" si="2"/>
        <v>つつじが丘１丁目</v>
      </c>
      <c r="U35" s="46">
        <f t="shared" si="3"/>
        <v>456</v>
      </c>
      <c r="V35" s="46">
        <f t="shared" si="4"/>
        <v>1</v>
      </c>
      <c r="W35" s="46">
        <f t="shared" si="5"/>
        <v>1</v>
      </c>
      <c r="X35" s="46">
        <f t="shared" si="6"/>
        <v>458</v>
      </c>
      <c r="Y35" s="46">
        <f t="shared" si="27"/>
        <v>492</v>
      </c>
      <c r="Z35" s="46">
        <f t="shared" si="28"/>
        <v>4</v>
      </c>
      <c r="AA35" s="46">
        <f t="shared" si="9"/>
        <v>496</v>
      </c>
      <c r="AB35" s="46">
        <f t="shared" si="21"/>
        <v>551</v>
      </c>
      <c r="AC35" s="46">
        <f t="shared" si="22"/>
        <v>4</v>
      </c>
      <c r="AD35" s="46">
        <f t="shared" si="12"/>
        <v>555</v>
      </c>
      <c r="AE35" s="46">
        <f t="shared" si="13"/>
        <v>1043</v>
      </c>
      <c r="AF35" s="46">
        <f t="shared" si="13"/>
        <v>8</v>
      </c>
      <c r="AG35" s="46">
        <f t="shared" si="14"/>
        <v>1051</v>
      </c>
      <c r="AJ35" s="44" t="s">
        <v>85</v>
      </c>
      <c r="AK35" s="19">
        <f t="shared" si="29"/>
        <v>22</v>
      </c>
      <c r="AL35" s="19">
        <f t="shared" si="30"/>
        <v>19</v>
      </c>
      <c r="AM35" s="19">
        <f t="shared" si="31"/>
        <v>17</v>
      </c>
      <c r="AN35" s="19">
        <f t="shared" si="18"/>
        <v>36</v>
      </c>
      <c r="AO35" s="28"/>
      <c r="AP35" s="49" t="s">
        <v>86</v>
      </c>
      <c r="AQ35" s="50"/>
      <c r="AR35" s="24">
        <f>VLOOKUP($O31,$O$2:$AG$65,10,FALSE)</f>
        <v>703</v>
      </c>
      <c r="AS35" s="24">
        <f>VLOOKUP($O31,$O$2:$AG$65,13,FALSE)</f>
        <v>822</v>
      </c>
      <c r="AT35" s="24">
        <f>VLOOKUP($O31,$O$2:$AG$65,16,FALSE)</f>
        <v>909</v>
      </c>
      <c r="AU35" s="19">
        <f t="shared" si="32"/>
        <v>1731</v>
      </c>
    </row>
    <row r="36" spans="1:47" ht="17.25" customHeight="1" x14ac:dyDescent="0.15">
      <c r="A36" s="1">
        <v>28301</v>
      </c>
      <c r="B36" s="1" t="s">
        <v>136</v>
      </c>
      <c r="C36" s="1">
        <v>38</v>
      </c>
      <c r="D36" s="1" t="s">
        <v>91</v>
      </c>
      <c r="E36" s="1">
        <v>413</v>
      </c>
      <c r="F36" s="1">
        <v>3</v>
      </c>
      <c r="G36" s="1">
        <v>3</v>
      </c>
      <c r="H36" s="1">
        <v>542</v>
      </c>
      <c r="I36" s="1">
        <v>3</v>
      </c>
      <c r="J36" s="1">
        <v>573</v>
      </c>
      <c r="K36" s="1">
        <v>5</v>
      </c>
      <c r="L36" s="1" t="s">
        <v>137</v>
      </c>
      <c r="M36" s="48">
        <v>46173</v>
      </c>
      <c r="N36" s="48">
        <v>46184</v>
      </c>
      <c r="O36" s="46">
        <f t="shared" si="1"/>
        <v>38</v>
      </c>
      <c r="P36" s="46" t="str">
        <f t="shared" si="2"/>
        <v>つつじが丘２丁目</v>
      </c>
      <c r="U36" s="46">
        <f t="shared" si="3"/>
        <v>413</v>
      </c>
      <c r="V36" s="46">
        <f t="shared" si="4"/>
        <v>3</v>
      </c>
      <c r="W36" s="46">
        <f t="shared" si="5"/>
        <v>3</v>
      </c>
      <c r="X36" s="46">
        <f t="shared" si="6"/>
        <v>419</v>
      </c>
      <c r="Y36" s="46">
        <f t="shared" si="27"/>
        <v>542</v>
      </c>
      <c r="Z36" s="46">
        <f t="shared" si="28"/>
        <v>3</v>
      </c>
      <c r="AA36" s="46">
        <f t="shared" si="9"/>
        <v>545</v>
      </c>
      <c r="AB36" s="46">
        <f t="shared" si="21"/>
        <v>573</v>
      </c>
      <c r="AC36" s="46">
        <f t="shared" si="22"/>
        <v>5</v>
      </c>
      <c r="AD36" s="46">
        <f t="shared" si="12"/>
        <v>578</v>
      </c>
      <c r="AE36" s="46">
        <f t="shared" si="13"/>
        <v>1115</v>
      </c>
      <c r="AF36" s="46">
        <f t="shared" si="13"/>
        <v>8</v>
      </c>
      <c r="AG36" s="46">
        <f t="shared" si="14"/>
        <v>1123</v>
      </c>
      <c r="AJ36" s="44" t="s">
        <v>88</v>
      </c>
      <c r="AK36" s="19">
        <f t="shared" si="29"/>
        <v>119</v>
      </c>
      <c r="AL36" s="19">
        <f t="shared" si="30"/>
        <v>104</v>
      </c>
      <c r="AM36" s="19">
        <f t="shared" si="31"/>
        <v>118</v>
      </c>
      <c r="AN36" s="19">
        <f t="shared" si="18"/>
        <v>222</v>
      </c>
      <c r="AO36" s="28"/>
      <c r="AP36" s="49" t="s">
        <v>79</v>
      </c>
      <c r="AQ36" s="50"/>
      <c r="AR36" s="24">
        <f>VLOOKUP($O32,$O$2:$AG$65,10,FALSE)</f>
        <v>974</v>
      </c>
      <c r="AS36" s="24">
        <f>VLOOKUP($O32,$O$2:$AG$65,13,FALSE)</f>
        <v>1351</v>
      </c>
      <c r="AT36" s="24">
        <f>VLOOKUP($O32,$O$2:$AG$65,16,FALSE)</f>
        <v>1399</v>
      </c>
      <c r="AU36" s="19">
        <f t="shared" si="32"/>
        <v>2750</v>
      </c>
    </row>
    <row r="37" spans="1:47" ht="17.25" customHeight="1" x14ac:dyDescent="0.15">
      <c r="A37" s="1">
        <v>28301</v>
      </c>
      <c r="B37" s="1" t="s">
        <v>136</v>
      </c>
      <c r="C37" s="1">
        <v>39</v>
      </c>
      <c r="D37" s="1" t="s">
        <v>93</v>
      </c>
      <c r="E37" s="1">
        <v>191</v>
      </c>
      <c r="F37" s="1">
        <v>1</v>
      </c>
      <c r="G37" s="1">
        <v>6</v>
      </c>
      <c r="H37" s="1">
        <v>312</v>
      </c>
      <c r="I37" s="1">
        <v>2</v>
      </c>
      <c r="J37" s="1">
        <v>309</v>
      </c>
      <c r="K37" s="1">
        <v>6</v>
      </c>
      <c r="L37" s="1" t="s">
        <v>137</v>
      </c>
      <c r="M37" s="48">
        <v>46173</v>
      </c>
      <c r="N37" s="48">
        <v>46184</v>
      </c>
      <c r="O37" s="46">
        <f t="shared" si="1"/>
        <v>39</v>
      </c>
      <c r="P37" s="46" t="str">
        <f t="shared" si="2"/>
        <v>つつじが丘３丁目</v>
      </c>
      <c r="U37" s="46">
        <f t="shared" si="3"/>
        <v>191</v>
      </c>
      <c r="V37" s="46">
        <f t="shared" si="4"/>
        <v>1</v>
      </c>
      <c r="W37" s="46">
        <f t="shared" si="5"/>
        <v>6</v>
      </c>
      <c r="X37" s="46">
        <f t="shared" si="6"/>
        <v>198</v>
      </c>
      <c r="Y37" s="46">
        <f t="shared" si="27"/>
        <v>312</v>
      </c>
      <c r="Z37" s="46">
        <f t="shared" si="28"/>
        <v>2</v>
      </c>
      <c r="AA37" s="46">
        <f t="shared" si="9"/>
        <v>314</v>
      </c>
      <c r="AB37" s="46">
        <f t="shared" si="21"/>
        <v>309</v>
      </c>
      <c r="AC37" s="46">
        <f t="shared" si="22"/>
        <v>6</v>
      </c>
      <c r="AD37" s="46">
        <f t="shared" si="12"/>
        <v>315</v>
      </c>
      <c r="AE37" s="46">
        <f t="shared" si="13"/>
        <v>621</v>
      </c>
      <c r="AF37" s="46">
        <f t="shared" si="13"/>
        <v>8</v>
      </c>
      <c r="AG37" s="46">
        <f t="shared" si="14"/>
        <v>629</v>
      </c>
      <c r="AJ37" s="44" t="s">
        <v>90</v>
      </c>
      <c r="AK37" s="19">
        <f t="shared" si="29"/>
        <v>163</v>
      </c>
      <c r="AL37" s="19">
        <f t="shared" si="30"/>
        <v>137</v>
      </c>
      <c r="AM37" s="19">
        <f t="shared" si="31"/>
        <v>153</v>
      </c>
      <c r="AN37" s="19">
        <f t="shared" si="18"/>
        <v>290</v>
      </c>
      <c r="AO37" s="28"/>
      <c r="AP37" s="49" t="s">
        <v>82</v>
      </c>
      <c r="AQ37" s="50"/>
      <c r="AR37" s="24">
        <f>VLOOKUP($O33,$O$2:$AG$65,10,FALSE)</f>
        <v>585</v>
      </c>
      <c r="AS37" s="24">
        <f>VLOOKUP($O33,$O$2:$AG$65,13,FALSE)</f>
        <v>698</v>
      </c>
      <c r="AT37" s="24">
        <f>VLOOKUP($O33,$O$2:$AG$65,16,FALSE)</f>
        <v>718</v>
      </c>
      <c r="AU37" s="19">
        <f t="shared" si="32"/>
        <v>1416</v>
      </c>
    </row>
    <row r="38" spans="1:47" ht="17.25" customHeight="1" x14ac:dyDescent="0.15">
      <c r="A38" s="1">
        <v>28301</v>
      </c>
      <c r="B38" s="1" t="s">
        <v>136</v>
      </c>
      <c r="C38" s="1">
        <v>40</v>
      </c>
      <c r="D38" s="1" t="s">
        <v>95</v>
      </c>
      <c r="E38" s="1">
        <v>368</v>
      </c>
      <c r="F38" s="1">
        <v>1</v>
      </c>
      <c r="G38" s="1">
        <v>4</v>
      </c>
      <c r="H38" s="1">
        <v>565</v>
      </c>
      <c r="I38" s="1">
        <v>3</v>
      </c>
      <c r="J38" s="1">
        <v>576</v>
      </c>
      <c r="K38" s="1">
        <v>3</v>
      </c>
      <c r="L38" s="1" t="s">
        <v>137</v>
      </c>
      <c r="M38" s="48">
        <v>46173</v>
      </c>
      <c r="N38" s="48">
        <v>46184</v>
      </c>
      <c r="O38" s="46">
        <f t="shared" si="1"/>
        <v>40</v>
      </c>
      <c r="P38" s="46" t="str">
        <f t="shared" si="2"/>
        <v>つつじが丘４丁目</v>
      </c>
      <c r="U38" s="46">
        <f t="shared" si="3"/>
        <v>368</v>
      </c>
      <c r="V38" s="46">
        <f t="shared" si="4"/>
        <v>1</v>
      </c>
      <c r="W38" s="46">
        <f t="shared" si="5"/>
        <v>4</v>
      </c>
      <c r="X38" s="46">
        <f t="shared" si="6"/>
        <v>373</v>
      </c>
      <c r="Y38" s="46">
        <f t="shared" si="27"/>
        <v>565</v>
      </c>
      <c r="Z38" s="46">
        <f t="shared" si="28"/>
        <v>3</v>
      </c>
      <c r="AA38" s="46">
        <f t="shared" si="9"/>
        <v>568</v>
      </c>
      <c r="AB38" s="46">
        <f t="shared" si="21"/>
        <v>576</v>
      </c>
      <c r="AC38" s="46">
        <f t="shared" si="22"/>
        <v>3</v>
      </c>
      <c r="AD38" s="46">
        <f t="shared" si="12"/>
        <v>579</v>
      </c>
      <c r="AE38" s="46">
        <f t="shared" si="13"/>
        <v>1141</v>
      </c>
      <c r="AF38" s="46">
        <f t="shared" si="13"/>
        <v>6</v>
      </c>
      <c r="AG38" s="46">
        <f t="shared" si="14"/>
        <v>1147</v>
      </c>
      <c r="AJ38" s="44" t="s">
        <v>92</v>
      </c>
      <c r="AK38" s="19">
        <f t="shared" si="29"/>
        <v>36</v>
      </c>
      <c r="AL38" s="19">
        <f t="shared" si="30"/>
        <v>34</v>
      </c>
      <c r="AM38" s="19">
        <f t="shared" si="31"/>
        <v>33</v>
      </c>
      <c r="AN38" s="19">
        <f t="shared" si="18"/>
        <v>67</v>
      </c>
      <c r="AO38" s="16"/>
      <c r="AP38" s="49" t="s">
        <v>62</v>
      </c>
      <c r="AQ38" s="50"/>
      <c r="AR38" s="19">
        <f>SUM(AR31:AR37)</f>
        <v>4147</v>
      </c>
      <c r="AS38" s="19">
        <f>SUM(AS31:AS37)</f>
        <v>4910</v>
      </c>
      <c r="AT38" s="19">
        <f>SUM(AT31:AT37)</f>
        <v>5275</v>
      </c>
      <c r="AU38" s="19">
        <f>SUM(AU31:AU37)</f>
        <v>10185</v>
      </c>
    </row>
    <row r="39" spans="1:47" ht="17.25" customHeight="1" x14ac:dyDescent="0.15">
      <c r="A39" s="1">
        <v>28301</v>
      </c>
      <c r="B39" s="1" t="s">
        <v>136</v>
      </c>
      <c r="C39" s="1">
        <v>41</v>
      </c>
      <c r="D39" s="1" t="s">
        <v>97</v>
      </c>
      <c r="E39" s="1">
        <v>321</v>
      </c>
      <c r="F39" s="1">
        <v>1</v>
      </c>
      <c r="G39" s="1">
        <v>5</v>
      </c>
      <c r="H39" s="1">
        <v>489</v>
      </c>
      <c r="I39" s="1">
        <v>3</v>
      </c>
      <c r="J39" s="1">
        <v>503</v>
      </c>
      <c r="K39" s="1">
        <v>4</v>
      </c>
      <c r="L39" s="1" t="s">
        <v>137</v>
      </c>
      <c r="M39" s="48">
        <v>46173</v>
      </c>
      <c r="N39" s="48">
        <v>46184</v>
      </c>
      <c r="O39" s="46">
        <f t="shared" si="1"/>
        <v>41</v>
      </c>
      <c r="P39" s="46" t="str">
        <f t="shared" si="2"/>
        <v>つつじが丘５丁目</v>
      </c>
      <c r="U39" s="46">
        <f t="shared" si="3"/>
        <v>321</v>
      </c>
      <c r="V39" s="46">
        <f t="shared" si="4"/>
        <v>1</v>
      </c>
      <c r="W39" s="46">
        <f t="shared" si="5"/>
        <v>5</v>
      </c>
      <c r="X39" s="46">
        <f t="shared" si="6"/>
        <v>327</v>
      </c>
      <c r="Y39" s="46">
        <f t="shared" si="27"/>
        <v>489</v>
      </c>
      <c r="Z39" s="46">
        <f t="shared" si="28"/>
        <v>3</v>
      </c>
      <c r="AA39" s="46">
        <f t="shared" si="9"/>
        <v>492</v>
      </c>
      <c r="AB39" s="46">
        <f t="shared" si="21"/>
        <v>503</v>
      </c>
      <c r="AC39" s="46">
        <f t="shared" si="22"/>
        <v>4</v>
      </c>
      <c r="AD39" s="46">
        <f t="shared" si="12"/>
        <v>507</v>
      </c>
      <c r="AE39" s="46">
        <f t="shared" si="13"/>
        <v>992</v>
      </c>
      <c r="AF39" s="46">
        <f t="shared" si="13"/>
        <v>7</v>
      </c>
      <c r="AG39" s="46">
        <f t="shared" si="14"/>
        <v>999</v>
      </c>
      <c r="AJ39" s="44" t="s">
        <v>94</v>
      </c>
      <c r="AK39" s="19">
        <f t="shared" si="29"/>
        <v>36</v>
      </c>
      <c r="AL39" s="19">
        <f t="shared" si="30"/>
        <v>28</v>
      </c>
      <c r="AM39" s="19">
        <f t="shared" si="31"/>
        <v>32</v>
      </c>
      <c r="AN39" s="19">
        <f t="shared" si="18"/>
        <v>60</v>
      </c>
      <c r="AO39" s="16"/>
      <c r="AP39" s="25"/>
      <c r="AQ39" s="41"/>
      <c r="AR39" s="41"/>
      <c r="AS39" s="41"/>
      <c r="AT39" s="41"/>
      <c r="AU39" s="41"/>
    </row>
    <row r="40" spans="1:47" ht="17.25" customHeight="1" x14ac:dyDescent="0.15">
      <c r="A40" s="1">
        <v>28301</v>
      </c>
      <c r="B40" s="1" t="s">
        <v>136</v>
      </c>
      <c r="C40" s="1">
        <v>42</v>
      </c>
      <c r="D40" s="1" t="s">
        <v>99</v>
      </c>
      <c r="E40" s="1">
        <v>255</v>
      </c>
      <c r="F40" s="1">
        <v>7</v>
      </c>
      <c r="G40" s="1">
        <v>4</v>
      </c>
      <c r="H40" s="1">
        <v>227</v>
      </c>
      <c r="I40" s="1">
        <v>6</v>
      </c>
      <c r="J40" s="1">
        <v>278</v>
      </c>
      <c r="K40" s="1">
        <v>7</v>
      </c>
      <c r="L40" s="1" t="s">
        <v>137</v>
      </c>
      <c r="M40" s="48">
        <v>46173</v>
      </c>
      <c r="N40" s="48">
        <v>46184</v>
      </c>
      <c r="O40" s="46">
        <f t="shared" si="1"/>
        <v>42</v>
      </c>
      <c r="P40" s="46" t="str">
        <f t="shared" si="2"/>
        <v>レックスパーク猪名川</v>
      </c>
      <c r="U40" s="46">
        <f t="shared" si="3"/>
        <v>255</v>
      </c>
      <c r="V40" s="46">
        <f t="shared" si="4"/>
        <v>7</v>
      </c>
      <c r="W40" s="46">
        <f t="shared" si="5"/>
        <v>4</v>
      </c>
      <c r="X40" s="46">
        <f t="shared" si="6"/>
        <v>266</v>
      </c>
      <c r="Y40" s="46">
        <f t="shared" si="27"/>
        <v>227</v>
      </c>
      <c r="Z40" s="46">
        <f t="shared" si="28"/>
        <v>6</v>
      </c>
      <c r="AA40" s="46">
        <f t="shared" si="9"/>
        <v>233</v>
      </c>
      <c r="AB40" s="46">
        <f t="shared" si="21"/>
        <v>278</v>
      </c>
      <c r="AC40" s="46">
        <f t="shared" si="22"/>
        <v>7</v>
      </c>
      <c r="AD40" s="46">
        <f t="shared" si="12"/>
        <v>285</v>
      </c>
      <c r="AE40" s="46">
        <f t="shared" si="13"/>
        <v>505</v>
      </c>
      <c r="AF40" s="46">
        <f t="shared" si="13"/>
        <v>13</v>
      </c>
      <c r="AG40" s="46">
        <f t="shared" si="14"/>
        <v>518</v>
      </c>
      <c r="AJ40" s="44" t="s">
        <v>96</v>
      </c>
      <c r="AK40" s="19">
        <f t="shared" si="29"/>
        <v>114</v>
      </c>
      <c r="AL40" s="19">
        <f t="shared" si="30"/>
        <v>97</v>
      </c>
      <c r="AM40" s="19">
        <f t="shared" si="31"/>
        <v>112</v>
      </c>
      <c r="AN40" s="19">
        <f t="shared" si="18"/>
        <v>209</v>
      </c>
      <c r="AO40" s="16"/>
      <c r="AP40" s="25"/>
      <c r="AQ40" s="41"/>
      <c r="AR40" s="41"/>
      <c r="AS40" s="41"/>
      <c r="AT40" s="41"/>
      <c r="AU40" s="41"/>
    </row>
    <row r="41" spans="1:47" ht="17.25" customHeight="1" x14ac:dyDescent="0.15">
      <c r="A41" s="1">
        <v>28301</v>
      </c>
      <c r="B41" s="1" t="s">
        <v>136</v>
      </c>
      <c r="C41" s="1">
        <v>43</v>
      </c>
      <c r="D41" s="1" t="s">
        <v>101</v>
      </c>
      <c r="E41" s="1">
        <v>243</v>
      </c>
      <c r="F41" s="1">
        <v>0</v>
      </c>
      <c r="G41" s="1">
        <v>1</v>
      </c>
      <c r="H41" s="1">
        <v>241</v>
      </c>
      <c r="I41" s="1">
        <v>1</v>
      </c>
      <c r="J41" s="1">
        <v>261</v>
      </c>
      <c r="K41" s="1">
        <v>0</v>
      </c>
      <c r="L41" s="1" t="s">
        <v>137</v>
      </c>
      <c r="M41" s="48">
        <v>46173</v>
      </c>
      <c r="N41" s="48">
        <v>46184</v>
      </c>
      <c r="O41" s="46">
        <f t="shared" si="1"/>
        <v>43</v>
      </c>
      <c r="P41" s="46" t="str">
        <f t="shared" si="2"/>
        <v>パークハウス猪名川</v>
      </c>
      <c r="U41" s="46">
        <f t="shared" si="3"/>
        <v>243</v>
      </c>
      <c r="V41" s="46">
        <f t="shared" si="4"/>
        <v>0</v>
      </c>
      <c r="W41" s="46">
        <f t="shared" si="5"/>
        <v>1</v>
      </c>
      <c r="X41" s="46">
        <f t="shared" si="6"/>
        <v>244</v>
      </c>
      <c r="Y41" s="46">
        <f t="shared" si="27"/>
        <v>241</v>
      </c>
      <c r="Z41" s="46">
        <f t="shared" si="28"/>
        <v>1</v>
      </c>
      <c r="AA41" s="46">
        <f t="shared" si="9"/>
        <v>242</v>
      </c>
      <c r="AB41" s="46">
        <f t="shared" si="21"/>
        <v>261</v>
      </c>
      <c r="AC41" s="46">
        <f t="shared" si="22"/>
        <v>0</v>
      </c>
      <c r="AD41" s="46">
        <f t="shared" si="12"/>
        <v>261</v>
      </c>
      <c r="AE41" s="46">
        <f t="shared" si="13"/>
        <v>502</v>
      </c>
      <c r="AF41" s="46">
        <f t="shared" si="13"/>
        <v>1</v>
      </c>
      <c r="AG41" s="46">
        <f t="shared" si="14"/>
        <v>503</v>
      </c>
      <c r="AJ41" s="44" t="s">
        <v>98</v>
      </c>
      <c r="AK41" s="19">
        <f t="shared" si="29"/>
        <v>47</v>
      </c>
      <c r="AL41" s="19">
        <f t="shared" si="30"/>
        <v>44</v>
      </c>
      <c r="AM41" s="19">
        <f t="shared" si="31"/>
        <v>45</v>
      </c>
      <c r="AN41" s="19">
        <f t="shared" si="18"/>
        <v>89</v>
      </c>
      <c r="AO41" s="16"/>
      <c r="AP41" s="25"/>
      <c r="AQ41" s="41"/>
      <c r="AR41" s="41"/>
      <c r="AS41" s="41"/>
      <c r="AT41" s="41"/>
      <c r="AU41" s="41"/>
    </row>
    <row r="42" spans="1:47" ht="17.25" customHeight="1" x14ac:dyDescent="0.15">
      <c r="A42" s="1">
        <v>28301</v>
      </c>
      <c r="B42" s="1" t="s">
        <v>136</v>
      </c>
      <c r="C42" s="1">
        <v>50</v>
      </c>
      <c r="D42" s="1" t="s">
        <v>69</v>
      </c>
      <c r="E42" s="1">
        <v>37</v>
      </c>
      <c r="F42" s="1">
        <v>0</v>
      </c>
      <c r="G42" s="1">
        <v>0</v>
      </c>
      <c r="H42" s="1">
        <v>31</v>
      </c>
      <c r="I42" s="1">
        <v>0</v>
      </c>
      <c r="J42" s="1">
        <v>32</v>
      </c>
      <c r="K42" s="1">
        <v>0</v>
      </c>
      <c r="L42" s="1" t="s">
        <v>137</v>
      </c>
      <c r="M42" s="48">
        <v>46173</v>
      </c>
      <c r="N42" s="48">
        <v>46184</v>
      </c>
      <c r="O42" s="46">
        <f t="shared" si="1"/>
        <v>50</v>
      </c>
      <c r="P42" s="46" t="str">
        <f t="shared" si="2"/>
        <v>万善</v>
      </c>
      <c r="U42" s="46">
        <f t="shared" si="3"/>
        <v>37</v>
      </c>
      <c r="V42" s="46">
        <f t="shared" si="4"/>
        <v>0</v>
      </c>
      <c r="W42" s="46">
        <f t="shared" si="5"/>
        <v>0</v>
      </c>
      <c r="X42" s="46">
        <f t="shared" si="6"/>
        <v>37</v>
      </c>
      <c r="Y42" s="46">
        <f t="shared" si="27"/>
        <v>31</v>
      </c>
      <c r="Z42" s="46">
        <f t="shared" si="28"/>
        <v>0</v>
      </c>
      <c r="AA42" s="46">
        <f t="shared" si="9"/>
        <v>31</v>
      </c>
      <c r="AB42" s="46">
        <f t="shared" si="21"/>
        <v>32</v>
      </c>
      <c r="AC42" s="46">
        <f t="shared" si="22"/>
        <v>0</v>
      </c>
      <c r="AD42" s="46">
        <f t="shared" si="12"/>
        <v>32</v>
      </c>
      <c r="AE42" s="46">
        <f t="shared" si="13"/>
        <v>63</v>
      </c>
      <c r="AF42" s="46">
        <f t="shared" si="13"/>
        <v>0</v>
      </c>
      <c r="AG42" s="46">
        <f t="shared" si="14"/>
        <v>63</v>
      </c>
      <c r="AJ42" s="44" t="s">
        <v>100</v>
      </c>
      <c r="AK42" s="19">
        <f t="shared" si="29"/>
        <v>157</v>
      </c>
      <c r="AL42" s="19">
        <f t="shared" si="30"/>
        <v>116</v>
      </c>
      <c r="AM42" s="19">
        <f t="shared" si="31"/>
        <v>144</v>
      </c>
      <c r="AN42" s="19">
        <f t="shared" si="18"/>
        <v>260</v>
      </c>
      <c r="AO42" s="16"/>
      <c r="AP42" s="42"/>
      <c r="AQ42" s="43"/>
      <c r="AR42" s="42"/>
      <c r="AS42" s="42"/>
      <c r="AT42" s="42"/>
      <c r="AU42" s="42"/>
    </row>
    <row r="43" spans="1:47" ht="17.25" customHeight="1" x14ac:dyDescent="0.15">
      <c r="A43" s="1">
        <v>28301</v>
      </c>
      <c r="B43" s="1" t="s">
        <v>136</v>
      </c>
      <c r="C43" s="1">
        <v>51</v>
      </c>
      <c r="D43" s="1" t="s">
        <v>72</v>
      </c>
      <c r="E43" s="1">
        <v>78</v>
      </c>
      <c r="F43" s="1">
        <v>0</v>
      </c>
      <c r="G43" s="1">
        <v>0</v>
      </c>
      <c r="H43" s="1">
        <v>83</v>
      </c>
      <c r="I43" s="1">
        <v>0</v>
      </c>
      <c r="J43" s="1">
        <v>80</v>
      </c>
      <c r="K43" s="1">
        <v>0</v>
      </c>
      <c r="L43" s="1" t="s">
        <v>137</v>
      </c>
      <c r="M43" s="48">
        <v>46173</v>
      </c>
      <c r="N43" s="48">
        <v>46184</v>
      </c>
      <c r="O43" s="46">
        <f t="shared" si="1"/>
        <v>51</v>
      </c>
      <c r="P43" s="46" t="str">
        <f t="shared" si="2"/>
        <v>槻並</v>
      </c>
      <c r="U43" s="46">
        <f t="shared" si="3"/>
        <v>78</v>
      </c>
      <c r="V43" s="46">
        <f t="shared" si="4"/>
        <v>0</v>
      </c>
      <c r="W43" s="46">
        <f t="shared" si="5"/>
        <v>0</v>
      </c>
      <c r="X43" s="46">
        <f t="shared" si="6"/>
        <v>78</v>
      </c>
      <c r="Y43" s="46">
        <f t="shared" si="27"/>
        <v>83</v>
      </c>
      <c r="Z43" s="46">
        <f t="shared" si="28"/>
        <v>0</v>
      </c>
      <c r="AA43" s="46">
        <f t="shared" si="9"/>
        <v>83</v>
      </c>
      <c r="AB43" s="46">
        <f t="shared" si="21"/>
        <v>80</v>
      </c>
      <c r="AC43" s="46">
        <f t="shared" si="22"/>
        <v>0</v>
      </c>
      <c r="AD43" s="46">
        <f t="shared" si="12"/>
        <v>80</v>
      </c>
      <c r="AE43" s="46">
        <f t="shared" si="13"/>
        <v>163</v>
      </c>
      <c r="AF43" s="46">
        <f t="shared" si="13"/>
        <v>0</v>
      </c>
      <c r="AG43" s="46">
        <f t="shared" si="14"/>
        <v>163</v>
      </c>
      <c r="AJ43" s="44" t="s">
        <v>102</v>
      </c>
      <c r="AK43" s="19">
        <f t="shared" si="29"/>
        <v>40</v>
      </c>
      <c r="AL43" s="19">
        <f t="shared" si="30"/>
        <v>36</v>
      </c>
      <c r="AM43" s="19">
        <f t="shared" si="31"/>
        <v>42</v>
      </c>
      <c r="AN43" s="19">
        <f t="shared" si="18"/>
        <v>78</v>
      </c>
      <c r="AO43" s="16"/>
      <c r="AP43" s="16"/>
      <c r="AQ43" s="37" t="s">
        <v>103</v>
      </c>
      <c r="AR43" s="29"/>
      <c r="AS43" s="42"/>
      <c r="AT43" s="42"/>
      <c r="AU43" s="40"/>
    </row>
    <row r="44" spans="1:47" ht="17.25" customHeight="1" x14ac:dyDescent="0.15">
      <c r="A44" s="1">
        <v>28301</v>
      </c>
      <c r="B44" s="1" t="s">
        <v>136</v>
      </c>
      <c r="C44" s="1">
        <v>52</v>
      </c>
      <c r="D44" s="1" t="s">
        <v>74</v>
      </c>
      <c r="E44" s="1">
        <v>64</v>
      </c>
      <c r="F44" s="1">
        <v>0</v>
      </c>
      <c r="G44" s="1">
        <v>0</v>
      </c>
      <c r="H44" s="1">
        <v>56</v>
      </c>
      <c r="I44" s="1">
        <v>0</v>
      </c>
      <c r="J44" s="1">
        <v>62</v>
      </c>
      <c r="K44" s="1">
        <v>0</v>
      </c>
      <c r="L44" s="1" t="s">
        <v>137</v>
      </c>
      <c r="M44" s="48">
        <v>46173</v>
      </c>
      <c r="N44" s="48">
        <v>46184</v>
      </c>
      <c r="O44" s="46">
        <f t="shared" si="1"/>
        <v>52</v>
      </c>
      <c r="P44" s="46" t="str">
        <f t="shared" si="2"/>
        <v>木津上</v>
      </c>
      <c r="U44" s="46">
        <f t="shared" si="3"/>
        <v>64</v>
      </c>
      <c r="V44" s="46">
        <f t="shared" si="4"/>
        <v>0</v>
      </c>
      <c r="W44" s="46">
        <f t="shared" si="5"/>
        <v>0</v>
      </c>
      <c r="X44" s="46">
        <f t="shared" si="6"/>
        <v>64</v>
      </c>
      <c r="Y44" s="46">
        <f t="shared" si="27"/>
        <v>56</v>
      </c>
      <c r="Z44" s="46">
        <f t="shared" si="28"/>
        <v>0</v>
      </c>
      <c r="AA44" s="46">
        <f t="shared" si="9"/>
        <v>56</v>
      </c>
      <c r="AB44" s="46">
        <f t="shared" si="21"/>
        <v>62</v>
      </c>
      <c r="AC44" s="46">
        <f t="shared" si="22"/>
        <v>0</v>
      </c>
      <c r="AD44" s="46">
        <f t="shared" si="12"/>
        <v>62</v>
      </c>
      <c r="AE44" s="46">
        <f t="shared" si="13"/>
        <v>118</v>
      </c>
      <c r="AF44" s="46">
        <f t="shared" si="13"/>
        <v>0</v>
      </c>
      <c r="AG44" s="46">
        <f t="shared" si="14"/>
        <v>118</v>
      </c>
      <c r="AJ44" s="44" t="s">
        <v>104</v>
      </c>
      <c r="AK44" s="19">
        <f t="shared" si="29"/>
        <v>98</v>
      </c>
      <c r="AL44" s="19">
        <f t="shared" si="30"/>
        <v>77</v>
      </c>
      <c r="AM44" s="19">
        <f t="shared" si="31"/>
        <v>89</v>
      </c>
      <c r="AN44" s="19">
        <f t="shared" si="18"/>
        <v>166</v>
      </c>
      <c r="AO44" s="16"/>
      <c r="AP44" s="29"/>
      <c r="AQ44" s="45"/>
      <c r="AR44" s="44" t="s">
        <v>18</v>
      </c>
      <c r="AS44" s="44" t="s">
        <v>19</v>
      </c>
      <c r="AT44" s="44" t="s">
        <v>20</v>
      </c>
      <c r="AU44" s="44" t="s">
        <v>21</v>
      </c>
    </row>
    <row r="45" spans="1:47" ht="17.25" customHeight="1" x14ac:dyDescent="0.15">
      <c r="A45" s="1">
        <v>28301</v>
      </c>
      <c r="B45" s="1" t="s">
        <v>136</v>
      </c>
      <c r="C45" s="1">
        <v>53</v>
      </c>
      <c r="D45" s="1" t="s">
        <v>77</v>
      </c>
      <c r="E45" s="1">
        <v>42</v>
      </c>
      <c r="F45" s="1">
        <v>0</v>
      </c>
      <c r="G45" s="1">
        <v>0</v>
      </c>
      <c r="H45" s="1">
        <v>43</v>
      </c>
      <c r="I45" s="1">
        <v>0</v>
      </c>
      <c r="J45" s="1">
        <v>38</v>
      </c>
      <c r="K45" s="1">
        <v>0</v>
      </c>
      <c r="L45" s="1" t="s">
        <v>137</v>
      </c>
      <c r="M45" s="48">
        <v>46173</v>
      </c>
      <c r="N45" s="48">
        <v>46184</v>
      </c>
      <c r="O45" s="46">
        <f t="shared" si="1"/>
        <v>53</v>
      </c>
      <c r="P45" s="46" t="str">
        <f t="shared" si="2"/>
        <v>木津</v>
      </c>
      <c r="U45" s="46">
        <f t="shared" si="3"/>
        <v>42</v>
      </c>
      <c r="V45" s="46">
        <f t="shared" si="4"/>
        <v>0</v>
      </c>
      <c r="W45" s="46">
        <f t="shared" si="5"/>
        <v>0</v>
      </c>
      <c r="X45" s="46">
        <f t="shared" si="6"/>
        <v>42</v>
      </c>
      <c r="Y45" s="46">
        <f t="shared" si="27"/>
        <v>43</v>
      </c>
      <c r="Z45" s="46">
        <f t="shared" si="28"/>
        <v>0</v>
      </c>
      <c r="AA45" s="46">
        <f t="shared" si="9"/>
        <v>43</v>
      </c>
      <c r="AB45" s="46">
        <f t="shared" si="21"/>
        <v>38</v>
      </c>
      <c r="AC45" s="46">
        <f t="shared" si="22"/>
        <v>0</v>
      </c>
      <c r="AD45" s="46">
        <f t="shared" si="12"/>
        <v>38</v>
      </c>
      <c r="AE45" s="46">
        <f t="shared" si="13"/>
        <v>81</v>
      </c>
      <c r="AF45" s="46">
        <f t="shared" si="13"/>
        <v>0</v>
      </c>
      <c r="AG45" s="46">
        <f t="shared" si="14"/>
        <v>81</v>
      </c>
      <c r="AJ45" s="44" t="s">
        <v>105</v>
      </c>
      <c r="AK45" s="19">
        <f t="shared" si="29"/>
        <v>14</v>
      </c>
      <c r="AL45" s="19">
        <f t="shared" si="30"/>
        <v>12</v>
      </c>
      <c r="AM45" s="19">
        <f t="shared" si="31"/>
        <v>8</v>
      </c>
      <c r="AN45" s="19">
        <f t="shared" si="18"/>
        <v>20</v>
      </c>
      <c r="AO45" s="16"/>
      <c r="AP45" s="49" t="s">
        <v>106</v>
      </c>
      <c r="AQ45" s="50"/>
      <c r="AR45" s="24">
        <f>VLOOKUP($O35,$O$2:$AG$65,10,FALSE)</f>
        <v>458</v>
      </c>
      <c r="AS45" s="24">
        <f>VLOOKUP($O35,$O$2:$AG$65,13,FALSE)</f>
        <v>496</v>
      </c>
      <c r="AT45" s="24">
        <f>VLOOKUP($O35,$O$2:$AG$65,16,FALSE)</f>
        <v>555</v>
      </c>
      <c r="AU45" s="19">
        <f>AS45+AT45</f>
        <v>1051</v>
      </c>
    </row>
    <row r="46" spans="1:47" ht="17.25" customHeight="1" x14ac:dyDescent="0.15">
      <c r="A46" s="1">
        <v>28301</v>
      </c>
      <c r="B46" s="1" t="s">
        <v>136</v>
      </c>
      <c r="C46" s="1">
        <v>54</v>
      </c>
      <c r="D46" s="1" t="s">
        <v>80</v>
      </c>
      <c r="E46" s="1">
        <v>10</v>
      </c>
      <c r="F46" s="1">
        <v>0</v>
      </c>
      <c r="G46" s="1">
        <v>0</v>
      </c>
      <c r="H46" s="1">
        <v>11</v>
      </c>
      <c r="I46" s="1">
        <v>0</v>
      </c>
      <c r="J46" s="1">
        <v>11</v>
      </c>
      <c r="K46" s="1">
        <v>0</v>
      </c>
      <c r="L46" s="1" t="s">
        <v>137</v>
      </c>
      <c r="M46" s="48">
        <v>46173</v>
      </c>
      <c r="N46" s="48">
        <v>46184</v>
      </c>
      <c r="O46" s="46">
        <f t="shared" si="1"/>
        <v>54</v>
      </c>
      <c r="P46" s="46" t="str">
        <f t="shared" si="2"/>
        <v>木間生</v>
      </c>
      <c r="U46" s="46">
        <f t="shared" si="3"/>
        <v>10</v>
      </c>
      <c r="V46" s="46">
        <f t="shared" si="4"/>
        <v>0</v>
      </c>
      <c r="W46" s="46">
        <f t="shared" si="5"/>
        <v>0</v>
      </c>
      <c r="X46" s="46">
        <f t="shared" si="6"/>
        <v>10</v>
      </c>
      <c r="Y46" s="46">
        <f t="shared" si="27"/>
        <v>11</v>
      </c>
      <c r="Z46" s="46">
        <f t="shared" si="28"/>
        <v>0</v>
      </c>
      <c r="AA46" s="46">
        <f t="shared" si="9"/>
        <v>11</v>
      </c>
      <c r="AB46" s="46">
        <f t="shared" si="21"/>
        <v>11</v>
      </c>
      <c r="AC46" s="46">
        <f t="shared" si="22"/>
        <v>0</v>
      </c>
      <c r="AD46" s="46">
        <f t="shared" si="12"/>
        <v>11</v>
      </c>
      <c r="AE46" s="46">
        <f t="shared" si="13"/>
        <v>22</v>
      </c>
      <c r="AF46" s="46">
        <f t="shared" si="13"/>
        <v>0</v>
      </c>
      <c r="AG46" s="46">
        <f t="shared" si="14"/>
        <v>22</v>
      </c>
      <c r="AJ46" s="44" t="s">
        <v>107</v>
      </c>
      <c r="AK46" s="19">
        <f t="shared" si="29"/>
        <v>113</v>
      </c>
      <c r="AL46" s="19">
        <f t="shared" si="30"/>
        <v>122</v>
      </c>
      <c r="AM46" s="19">
        <f t="shared" si="31"/>
        <v>143</v>
      </c>
      <c r="AN46" s="19">
        <f t="shared" si="18"/>
        <v>265</v>
      </c>
      <c r="AO46" s="28"/>
      <c r="AP46" s="49" t="s">
        <v>108</v>
      </c>
      <c r="AQ46" s="50"/>
      <c r="AR46" s="24">
        <f>VLOOKUP($O36,$O$2:$AG$65,10,FALSE)</f>
        <v>419</v>
      </c>
      <c r="AS46" s="24">
        <f>VLOOKUP($O36,$O$2:$AG$65,13,FALSE)</f>
        <v>545</v>
      </c>
      <c r="AT46" s="24">
        <f>VLOOKUP($O36,$O$2:$AG$65,16,FALSE)</f>
        <v>578</v>
      </c>
      <c r="AU46" s="19">
        <f>AS46+AT46</f>
        <v>1123</v>
      </c>
    </row>
    <row r="47" spans="1:47" ht="17.25" customHeight="1" x14ac:dyDescent="0.15">
      <c r="A47" s="1">
        <v>28301</v>
      </c>
      <c r="B47" s="1" t="s">
        <v>136</v>
      </c>
      <c r="C47" s="1">
        <v>55</v>
      </c>
      <c r="D47" s="1" t="s">
        <v>83</v>
      </c>
      <c r="E47" s="1">
        <v>36</v>
      </c>
      <c r="F47" s="1">
        <v>0</v>
      </c>
      <c r="G47" s="1">
        <v>0</v>
      </c>
      <c r="H47" s="1">
        <v>43</v>
      </c>
      <c r="I47" s="1">
        <v>0</v>
      </c>
      <c r="J47" s="1">
        <v>40</v>
      </c>
      <c r="K47" s="1">
        <v>0</v>
      </c>
      <c r="L47" s="1" t="s">
        <v>137</v>
      </c>
      <c r="M47" s="48">
        <v>46173</v>
      </c>
      <c r="N47" s="48">
        <v>46184</v>
      </c>
      <c r="O47" s="46">
        <f t="shared" si="1"/>
        <v>55</v>
      </c>
      <c r="P47" s="46" t="str">
        <f t="shared" si="2"/>
        <v>杤原</v>
      </c>
      <c r="U47" s="46">
        <f t="shared" si="3"/>
        <v>36</v>
      </c>
      <c r="V47" s="46">
        <f t="shared" si="4"/>
        <v>0</v>
      </c>
      <c r="W47" s="46">
        <f t="shared" si="5"/>
        <v>0</v>
      </c>
      <c r="X47" s="46">
        <f t="shared" si="6"/>
        <v>36</v>
      </c>
      <c r="Y47" s="46">
        <f t="shared" si="27"/>
        <v>43</v>
      </c>
      <c r="Z47" s="46">
        <f t="shared" si="28"/>
        <v>0</v>
      </c>
      <c r="AA47" s="46">
        <f t="shared" si="9"/>
        <v>43</v>
      </c>
      <c r="AB47" s="46">
        <f t="shared" si="21"/>
        <v>40</v>
      </c>
      <c r="AC47" s="46">
        <f t="shared" si="22"/>
        <v>0</v>
      </c>
      <c r="AD47" s="46">
        <f t="shared" si="12"/>
        <v>40</v>
      </c>
      <c r="AE47" s="46">
        <f t="shared" si="13"/>
        <v>83</v>
      </c>
      <c r="AF47" s="46">
        <f t="shared" si="13"/>
        <v>0</v>
      </c>
      <c r="AG47" s="46">
        <f t="shared" si="14"/>
        <v>83</v>
      </c>
      <c r="AJ47" s="44" t="s">
        <v>109</v>
      </c>
      <c r="AK47" s="19">
        <f t="shared" si="29"/>
        <v>65</v>
      </c>
      <c r="AL47" s="19">
        <f t="shared" si="30"/>
        <v>57</v>
      </c>
      <c r="AM47" s="19">
        <f t="shared" si="31"/>
        <v>65</v>
      </c>
      <c r="AN47" s="19">
        <f t="shared" si="18"/>
        <v>122</v>
      </c>
      <c r="AO47" s="28"/>
      <c r="AP47" s="49" t="s">
        <v>110</v>
      </c>
      <c r="AQ47" s="50"/>
      <c r="AR47" s="24">
        <f>VLOOKUP($O37,$O$2:$AG$65,10,FALSE)</f>
        <v>198</v>
      </c>
      <c r="AS47" s="24">
        <f>VLOOKUP($O37,$O$2:$AG$65,13,FALSE)</f>
        <v>314</v>
      </c>
      <c r="AT47" s="24">
        <f>VLOOKUP($O37,$O$2:$AG$65,16,FALSE)</f>
        <v>315</v>
      </c>
      <c r="AU47" s="19">
        <f>AS47+AT47</f>
        <v>629</v>
      </c>
    </row>
    <row r="48" spans="1:47" ht="17.25" customHeight="1" x14ac:dyDescent="0.15">
      <c r="A48" s="1">
        <v>28301</v>
      </c>
      <c r="B48" s="1" t="s">
        <v>136</v>
      </c>
      <c r="C48" s="1">
        <v>56</v>
      </c>
      <c r="D48" s="1" t="s">
        <v>85</v>
      </c>
      <c r="E48" s="1">
        <v>21</v>
      </c>
      <c r="F48" s="1">
        <v>1</v>
      </c>
      <c r="G48" s="1">
        <v>0</v>
      </c>
      <c r="H48" s="1">
        <v>19</v>
      </c>
      <c r="I48" s="1">
        <v>0</v>
      </c>
      <c r="J48" s="1">
        <v>16</v>
      </c>
      <c r="K48" s="1">
        <v>1</v>
      </c>
      <c r="L48" s="1" t="s">
        <v>137</v>
      </c>
      <c r="M48" s="48">
        <v>46173</v>
      </c>
      <c r="N48" s="48">
        <v>46184</v>
      </c>
      <c r="O48" s="46">
        <f t="shared" si="1"/>
        <v>56</v>
      </c>
      <c r="P48" s="46" t="str">
        <f t="shared" si="2"/>
        <v>林田</v>
      </c>
      <c r="U48" s="46">
        <f t="shared" si="3"/>
        <v>21</v>
      </c>
      <c r="V48" s="46">
        <f t="shared" si="4"/>
        <v>1</v>
      </c>
      <c r="W48" s="46">
        <f t="shared" si="5"/>
        <v>0</v>
      </c>
      <c r="X48" s="46">
        <f t="shared" si="6"/>
        <v>22</v>
      </c>
      <c r="Y48" s="46">
        <f t="shared" si="27"/>
        <v>19</v>
      </c>
      <c r="Z48" s="46">
        <f t="shared" si="28"/>
        <v>0</v>
      </c>
      <c r="AA48" s="46">
        <f t="shared" si="9"/>
        <v>19</v>
      </c>
      <c r="AB48" s="46">
        <f t="shared" si="21"/>
        <v>16</v>
      </c>
      <c r="AC48" s="46">
        <f t="shared" si="22"/>
        <v>1</v>
      </c>
      <c r="AD48" s="46">
        <f t="shared" si="12"/>
        <v>17</v>
      </c>
      <c r="AE48" s="46">
        <f t="shared" si="13"/>
        <v>35</v>
      </c>
      <c r="AF48" s="46">
        <f t="shared" si="13"/>
        <v>1</v>
      </c>
      <c r="AG48" s="46">
        <f t="shared" si="14"/>
        <v>36</v>
      </c>
      <c r="AJ48" s="44" t="s">
        <v>111</v>
      </c>
      <c r="AK48" s="19">
        <f t="shared" si="29"/>
        <v>373</v>
      </c>
      <c r="AL48" s="19">
        <f t="shared" si="30"/>
        <v>366</v>
      </c>
      <c r="AM48" s="19">
        <f t="shared" si="31"/>
        <v>347</v>
      </c>
      <c r="AN48" s="19">
        <f t="shared" si="18"/>
        <v>713</v>
      </c>
      <c r="AO48" s="28"/>
      <c r="AP48" s="49" t="s">
        <v>112</v>
      </c>
      <c r="AQ48" s="50"/>
      <c r="AR48" s="24">
        <f>VLOOKUP($O38,$O$2:$AG$65,10,FALSE)</f>
        <v>373</v>
      </c>
      <c r="AS48" s="24">
        <f>VLOOKUP($O38,$O$2:$AG$65,13,FALSE)</f>
        <v>568</v>
      </c>
      <c r="AT48" s="24">
        <f>VLOOKUP($O38,$O$2:$AG$65,16,FALSE)</f>
        <v>579</v>
      </c>
      <c r="AU48" s="19">
        <f>AS48+AT48</f>
        <v>1147</v>
      </c>
    </row>
    <row r="49" spans="1:47" ht="17.25" customHeight="1" x14ac:dyDescent="0.15">
      <c r="A49" s="1">
        <v>28301</v>
      </c>
      <c r="B49" s="1" t="s">
        <v>136</v>
      </c>
      <c r="C49" s="1">
        <v>57</v>
      </c>
      <c r="D49" s="1" t="s">
        <v>88</v>
      </c>
      <c r="E49" s="1">
        <v>113</v>
      </c>
      <c r="F49" s="1">
        <v>6</v>
      </c>
      <c r="G49" s="1">
        <v>0</v>
      </c>
      <c r="H49" s="1">
        <v>99</v>
      </c>
      <c r="I49" s="1">
        <v>5</v>
      </c>
      <c r="J49" s="1">
        <v>117</v>
      </c>
      <c r="K49" s="1">
        <v>1</v>
      </c>
      <c r="L49" s="1" t="s">
        <v>137</v>
      </c>
      <c r="M49" s="48">
        <v>46173</v>
      </c>
      <c r="N49" s="48">
        <v>46184</v>
      </c>
      <c r="O49" s="46">
        <f t="shared" si="1"/>
        <v>57</v>
      </c>
      <c r="P49" s="46" t="str">
        <f t="shared" si="2"/>
        <v>笹尾</v>
      </c>
      <c r="U49" s="46">
        <f t="shared" si="3"/>
        <v>113</v>
      </c>
      <c r="V49" s="46">
        <f t="shared" si="4"/>
        <v>6</v>
      </c>
      <c r="W49" s="46">
        <f t="shared" si="5"/>
        <v>0</v>
      </c>
      <c r="X49" s="46">
        <f t="shared" si="6"/>
        <v>119</v>
      </c>
      <c r="Y49" s="46">
        <f t="shared" si="27"/>
        <v>99</v>
      </c>
      <c r="Z49" s="46">
        <f t="shared" si="28"/>
        <v>5</v>
      </c>
      <c r="AA49" s="46">
        <f t="shared" si="9"/>
        <v>104</v>
      </c>
      <c r="AB49" s="46">
        <f t="shared" si="21"/>
        <v>117</v>
      </c>
      <c r="AC49" s="46">
        <f t="shared" si="22"/>
        <v>1</v>
      </c>
      <c r="AD49" s="46">
        <f t="shared" si="12"/>
        <v>118</v>
      </c>
      <c r="AE49" s="46">
        <f t="shared" si="13"/>
        <v>216</v>
      </c>
      <c r="AF49" s="46">
        <f t="shared" si="13"/>
        <v>6</v>
      </c>
      <c r="AG49" s="46">
        <f t="shared" si="14"/>
        <v>222</v>
      </c>
      <c r="AJ49" s="44" t="s">
        <v>113</v>
      </c>
      <c r="AK49" s="19">
        <f t="shared" si="29"/>
        <v>19</v>
      </c>
      <c r="AL49" s="19">
        <f t="shared" si="30"/>
        <v>12</v>
      </c>
      <c r="AM49" s="19">
        <f t="shared" si="31"/>
        <v>16</v>
      </c>
      <c r="AN49" s="19">
        <f t="shared" si="18"/>
        <v>28</v>
      </c>
      <c r="AO49" s="16"/>
      <c r="AP49" s="49" t="s">
        <v>97</v>
      </c>
      <c r="AQ49" s="50"/>
      <c r="AR49" s="24">
        <f>VLOOKUP($O39,$O$2:$AG$65,10,FALSE)</f>
        <v>327</v>
      </c>
      <c r="AS49" s="24">
        <f>VLOOKUP($O39,$O$2:$AG$65,13,FALSE)</f>
        <v>492</v>
      </c>
      <c r="AT49" s="24">
        <f>VLOOKUP($O39,$O$2:$AG$65,16,FALSE)</f>
        <v>507</v>
      </c>
      <c r="AU49" s="19">
        <f>AS49+AT49</f>
        <v>999</v>
      </c>
    </row>
    <row r="50" spans="1:47" ht="17.25" customHeight="1" x14ac:dyDescent="0.15">
      <c r="A50" s="1">
        <v>28301</v>
      </c>
      <c r="B50" s="1" t="s">
        <v>136</v>
      </c>
      <c r="C50" s="1">
        <v>58</v>
      </c>
      <c r="D50" s="1" t="s">
        <v>90</v>
      </c>
      <c r="E50" s="1">
        <v>142</v>
      </c>
      <c r="F50" s="1">
        <v>20</v>
      </c>
      <c r="G50" s="1">
        <v>1</v>
      </c>
      <c r="H50" s="1">
        <v>131</v>
      </c>
      <c r="I50" s="1">
        <v>6</v>
      </c>
      <c r="J50" s="1">
        <v>137</v>
      </c>
      <c r="K50" s="1">
        <v>16</v>
      </c>
      <c r="L50" s="1" t="s">
        <v>137</v>
      </c>
      <c r="M50" s="48">
        <v>46173</v>
      </c>
      <c r="N50" s="48">
        <v>46184</v>
      </c>
      <c r="O50" s="46">
        <f t="shared" si="1"/>
        <v>58</v>
      </c>
      <c r="P50" s="46" t="str">
        <f t="shared" si="2"/>
        <v>清水</v>
      </c>
      <c r="U50" s="46">
        <f t="shared" si="3"/>
        <v>142</v>
      </c>
      <c r="V50" s="46">
        <f t="shared" si="4"/>
        <v>20</v>
      </c>
      <c r="W50" s="46">
        <f t="shared" si="5"/>
        <v>1</v>
      </c>
      <c r="X50" s="46">
        <f t="shared" si="6"/>
        <v>163</v>
      </c>
      <c r="Y50" s="46">
        <f t="shared" si="27"/>
        <v>131</v>
      </c>
      <c r="Z50" s="46">
        <f t="shared" si="28"/>
        <v>6</v>
      </c>
      <c r="AA50" s="46">
        <f t="shared" si="9"/>
        <v>137</v>
      </c>
      <c r="AB50" s="46">
        <f t="shared" si="21"/>
        <v>137</v>
      </c>
      <c r="AC50" s="46">
        <f t="shared" si="22"/>
        <v>16</v>
      </c>
      <c r="AD50" s="46">
        <f t="shared" si="12"/>
        <v>153</v>
      </c>
      <c r="AE50" s="46">
        <f t="shared" si="13"/>
        <v>268</v>
      </c>
      <c r="AF50" s="46">
        <f t="shared" si="13"/>
        <v>22</v>
      </c>
      <c r="AG50" s="46">
        <f t="shared" si="14"/>
        <v>290</v>
      </c>
      <c r="AJ50" s="44" t="s">
        <v>114</v>
      </c>
      <c r="AK50" s="19">
        <f t="shared" si="29"/>
        <v>36</v>
      </c>
      <c r="AL50" s="19">
        <f t="shared" si="30"/>
        <v>33</v>
      </c>
      <c r="AM50" s="19">
        <f t="shared" si="31"/>
        <v>27</v>
      </c>
      <c r="AN50" s="19">
        <f t="shared" si="18"/>
        <v>60</v>
      </c>
      <c r="AO50" s="16"/>
      <c r="AP50" s="49" t="s">
        <v>62</v>
      </c>
      <c r="AQ50" s="50"/>
      <c r="AR50" s="19">
        <f>SUM(AR45:AR49)</f>
        <v>1775</v>
      </c>
      <c r="AS50" s="19">
        <f>SUM(AS45:AS49)</f>
        <v>2415</v>
      </c>
      <c r="AT50" s="19">
        <f>SUM(AT45:AT49)</f>
        <v>2534</v>
      </c>
      <c r="AU50" s="19">
        <f>SUM(AU45:AU49)</f>
        <v>4949</v>
      </c>
    </row>
    <row r="51" spans="1:47" ht="17.25" customHeight="1" x14ac:dyDescent="0.15">
      <c r="A51" s="1">
        <v>28301</v>
      </c>
      <c r="B51" s="1" t="s">
        <v>136</v>
      </c>
      <c r="C51" s="1">
        <v>59</v>
      </c>
      <c r="D51" s="1" t="s">
        <v>92</v>
      </c>
      <c r="E51" s="1">
        <v>35</v>
      </c>
      <c r="F51" s="1">
        <v>0</v>
      </c>
      <c r="G51" s="1">
        <v>1</v>
      </c>
      <c r="H51" s="1">
        <v>34</v>
      </c>
      <c r="I51" s="1">
        <v>0</v>
      </c>
      <c r="J51" s="1">
        <v>32</v>
      </c>
      <c r="K51" s="1">
        <v>1</v>
      </c>
      <c r="L51" s="1" t="s">
        <v>137</v>
      </c>
      <c r="M51" s="48">
        <v>46173</v>
      </c>
      <c r="N51" s="48">
        <v>46184</v>
      </c>
      <c r="O51" s="46">
        <f t="shared" si="1"/>
        <v>59</v>
      </c>
      <c r="P51" s="46" t="str">
        <f t="shared" si="2"/>
        <v>清水東</v>
      </c>
      <c r="U51" s="46">
        <f t="shared" si="3"/>
        <v>35</v>
      </c>
      <c r="V51" s="46">
        <f t="shared" si="4"/>
        <v>0</v>
      </c>
      <c r="W51" s="46">
        <f t="shared" si="5"/>
        <v>1</v>
      </c>
      <c r="X51" s="46">
        <f t="shared" si="6"/>
        <v>36</v>
      </c>
      <c r="Y51" s="46">
        <f t="shared" si="27"/>
        <v>34</v>
      </c>
      <c r="Z51" s="46">
        <f t="shared" si="28"/>
        <v>0</v>
      </c>
      <c r="AA51" s="46">
        <f t="shared" si="9"/>
        <v>34</v>
      </c>
      <c r="AB51" s="46">
        <f t="shared" si="21"/>
        <v>32</v>
      </c>
      <c r="AC51" s="46">
        <f t="shared" si="22"/>
        <v>1</v>
      </c>
      <c r="AD51" s="46">
        <f t="shared" si="12"/>
        <v>33</v>
      </c>
      <c r="AE51" s="46">
        <f t="shared" si="13"/>
        <v>66</v>
      </c>
      <c r="AF51" s="46">
        <f t="shared" si="13"/>
        <v>1</v>
      </c>
      <c r="AG51" s="46">
        <f t="shared" si="14"/>
        <v>67</v>
      </c>
      <c r="AJ51" s="44" t="s">
        <v>115</v>
      </c>
      <c r="AK51" s="19">
        <f t="shared" si="29"/>
        <v>16</v>
      </c>
      <c r="AL51" s="19">
        <f t="shared" si="30"/>
        <v>14</v>
      </c>
      <c r="AM51" s="19">
        <f t="shared" si="31"/>
        <v>18</v>
      </c>
      <c r="AN51" s="19">
        <f t="shared" si="18"/>
        <v>32</v>
      </c>
      <c r="AO51" s="16"/>
      <c r="AP51" s="25"/>
      <c r="AQ51" s="41"/>
    </row>
    <row r="52" spans="1:47" ht="17.25" customHeight="1" x14ac:dyDescent="0.15">
      <c r="A52" s="1">
        <v>28301</v>
      </c>
      <c r="B52" s="1" t="s">
        <v>136</v>
      </c>
      <c r="C52" s="1">
        <v>60</v>
      </c>
      <c r="D52" s="1" t="s">
        <v>94</v>
      </c>
      <c r="E52" s="1">
        <v>33</v>
      </c>
      <c r="F52" s="1">
        <v>3</v>
      </c>
      <c r="G52" s="1">
        <v>0</v>
      </c>
      <c r="H52" s="1">
        <v>25</v>
      </c>
      <c r="I52" s="1">
        <v>3</v>
      </c>
      <c r="J52" s="1">
        <v>32</v>
      </c>
      <c r="K52" s="1">
        <v>0</v>
      </c>
      <c r="L52" s="1" t="s">
        <v>137</v>
      </c>
      <c r="M52" s="48">
        <v>46173</v>
      </c>
      <c r="N52" s="48">
        <v>46184</v>
      </c>
      <c r="O52" s="46">
        <f t="shared" si="1"/>
        <v>60</v>
      </c>
      <c r="P52" s="46" t="str">
        <f t="shared" si="2"/>
        <v>仁頂寺</v>
      </c>
      <c r="U52" s="46">
        <f t="shared" si="3"/>
        <v>33</v>
      </c>
      <c r="V52" s="46">
        <f t="shared" si="4"/>
        <v>3</v>
      </c>
      <c r="W52" s="46">
        <f t="shared" si="5"/>
        <v>0</v>
      </c>
      <c r="X52" s="46">
        <f t="shared" si="6"/>
        <v>36</v>
      </c>
      <c r="Y52" s="46">
        <f t="shared" si="27"/>
        <v>25</v>
      </c>
      <c r="Z52" s="46">
        <f t="shared" si="28"/>
        <v>3</v>
      </c>
      <c r="AA52" s="46">
        <f t="shared" si="9"/>
        <v>28</v>
      </c>
      <c r="AB52" s="46">
        <f t="shared" si="21"/>
        <v>32</v>
      </c>
      <c r="AC52" s="46">
        <f t="shared" si="22"/>
        <v>0</v>
      </c>
      <c r="AD52" s="46">
        <f t="shared" si="12"/>
        <v>32</v>
      </c>
      <c r="AE52" s="46">
        <f t="shared" si="13"/>
        <v>57</v>
      </c>
      <c r="AF52" s="46">
        <f t="shared" si="13"/>
        <v>3</v>
      </c>
      <c r="AG52" s="46">
        <f t="shared" si="14"/>
        <v>60</v>
      </c>
      <c r="AJ52" s="44" t="s">
        <v>116</v>
      </c>
      <c r="AK52" s="19">
        <f t="shared" si="29"/>
        <v>53</v>
      </c>
      <c r="AL52" s="19">
        <f t="shared" si="30"/>
        <v>54</v>
      </c>
      <c r="AM52" s="19">
        <f t="shared" si="31"/>
        <v>53</v>
      </c>
      <c r="AN52" s="19">
        <f t="shared" si="18"/>
        <v>107</v>
      </c>
      <c r="AO52" s="16"/>
      <c r="AP52" s="25"/>
      <c r="AQ52" s="41"/>
      <c r="AR52" s="41"/>
      <c r="AS52" s="41"/>
      <c r="AT52" s="41"/>
      <c r="AU52" s="41"/>
    </row>
    <row r="53" spans="1:47" ht="14.25" x14ac:dyDescent="0.15">
      <c r="A53" s="1">
        <v>28301</v>
      </c>
      <c r="B53" s="1" t="s">
        <v>136</v>
      </c>
      <c r="C53" s="1">
        <v>61</v>
      </c>
      <c r="D53" s="1" t="s">
        <v>96</v>
      </c>
      <c r="E53" s="1">
        <v>99</v>
      </c>
      <c r="F53" s="1">
        <v>15</v>
      </c>
      <c r="G53" s="1">
        <v>0</v>
      </c>
      <c r="H53" s="1">
        <v>93</v>
      </c>
      <c r="I53" s="1">
        <v>4</v>
      </c>
      <c r="J53" s="1">
        <v>101</v>
      </c>
      <c r="K53" s="1">
        <v>11</v>
      </c>
      <c r="L53" s="1" t="s">
        <v>137</v>
      </c>
      <c r="M53" s="48">
        <v>46173</v>
      </c>
      <c r="N53" s="48">
        <v>46184</v>
      </c>
      <c r="O53" s="46">
        <f t="shared" si="1"/>
        <v>61</v>
      </c>
      <c r="P53" s="46" t="str">
        <f t="shared" si="2"/>
        <v>島</v>
      </c>
      <c r="U53" s="46">
        <f t="shared" si="3"/>
        <v>99</v>
      </c>
      <c r="V53" s="46">
        <f t="shared" si="4"/>
        <v>15</v>
      </c>
      <c r="W53" s="46">
        <f t="shared" si="5"/>
        <v>0</v>
      </c>
      <c r="X53" s="46">
        <f t="shared" si="6"/>
        <v>114</v>
      </c>
      <c r="Y53" s="46">
        <f t="shared" si="27"/>
        <v>93</v>
      </c>
      <c r="Z53" s="46">
        <f t="shared" si="28"/>
        <v>4</v>
      </c>
      <c r="AA53" s="46">
        <f t="shared" si="9"/>
        <v>97</v>
      </c>
      <c r="AB53" s="46">
        <f t="shared" si="21"/>
        <v>101</v>
      </c>
      <c r="AC53" s="46">
        <f t="shared" si="22"/>
        <v>11</v>
      </c>
      <c r="AD53" s="46">
        <f t="shared" si="12"/>
        <v>112</v>
      </c>
      <c r="AE53" s="46">
        <f t="shared" si="13"/>
        <v>194</v>
      </c>
      <c r="AF53" s="46">
        <f t="shared" si="13"/>
        <v>15</v>
      </c>
      <c r="AG53" s="46">
        <f t="shared" si="14"/>
        <v>209</v>
      </c>
      <c r="AP53" s="25"/>
      <c r="AQ53" s="25"/>
      <c r="AR53" s="25"/>
      <c r="AS53" s="25"/>
      <c r="AT53" s="25"/>
      <c r="AU53" s="25"/>
    </row>
    <row r="54" spans="1:47" x14ac:dyDescent="0.15">
      <c r="A54" s="1">
        <v>28301</v>
      </c>
      <c r="B54" s="1" t="s">
        <v>136</v>
      </c>
      <c r="C54" s="1">
        <v>62</v>
      </c>
      <c r="D54" s="1" t="s">
        <v>98</v>
      </c>
      <c r="E54" s="1">
        <v>47</v>
      </c>
      <c r="F54" s="1">
        <v>0</v>
      </c>
      <c r="G54" s="1">
        <v>0</v>
      </c>
      <c r="H54" s="1">
        <v>44</v>
      </c>
      <c r="I54" s="1">
        <v>0</v>
      </c>
      <c r="J54" s="1">
        <v>45</v>
      </c>
      <c r="K54" s="1">
        <v>0</v>
      </c>
      <c r="L54" s="1" t="s">
        <v>137</v>
      </c>
      <c r="M54" s="48">
        <v>46173</v>
      </c>
      <c r="N54" s="48">
        <v>46184</v>
      </c>
      <c r="O54" s="46">
        <f t="shared" si="1"/>
        <v>62</v>
      </c>
      <c r="P54" s="46" t="str">
        <f t="shared" si="2"/>
        <v>鎌倉</v>
      </c>
      <c r="U54" s="46">
        <f t="shared" si="3"/>
        <v>47</v>
      </c>
      <c r="V54" s="46">
        <f t="shared" si="4"/>
        <v>0</v>
      </c>
      <c r="W54" s="46">
        <f t="shared" si="5"/>
        <v>0</v>
      </c>
      <c r="X54" s="46">
        <f t="shared" si="6"/>
        <v>47</v>
      </c>
      <c r="Y54" s="46">
        <f t="shared" si="27"/>
        <v>44</v>
      </c>
      <c r="Z54" s="46">
        <f t="shared" si="28"/>
        <v>0</v>
      </c>
      <c r="AA54" s="46">
        <f t="shared" si="9"/>
        <v>44</v>
      </c>
      <c r="AB54" s="46">
        <f t="shared" si="21"/>
        <v>45</v>
      </c>
      <c r="AC54" s="46">
        <f t="shared" si="22"/>
        <v>0</v>
      </c>
      <c r="AD54" s="46">
        <f t="shared" si="12"/>
        <v>45</v>
      </c>
      <c r="AE54" s="46">
        <f t="shared" si="13"/>
        <v>89</v>
      </c>
      <c r="AF54" s="46">
        <f t="shared" si="13"/>
        <v>0</v>
      </c>
      <c r="AG54" s="46">
        <f t="shared" si="14"/>
        <v>89</v>
      </c>
    </row>
    <row r="55" spans="1:47" ht="14.25" x14ac:dyDescent="0.15">
      <c r="A55" s="1">
        <v>28301</v>
      </c>
      <c r="B55" s="1" t="s">
        <v>136</v>
      </c>
      <c r="C55" s="1">
        <v>63</v>
      </c>
      <c r="D55" s="1" t="s">
        <v>100</v>
      </c>
      <c r="E55" s="1">
        <v>140</v>
      </c>
      <c r="F55" s="1">
        <v>17</v>
      </c>
      <c r="G55" s="1">
        <v>0</v>
      </c>
      <c r="H55" s="1">
        <v>116</v>
      </c>
      <c r="I55" s="1">
        <v>0</v>
      </c>
      <c r="J55" s="1">
        <v>126</v>
      </c>
      <c r="K55" s="1">
        <v>18</v>
      </c>
      <c r="L55" s="1" t="s">
        <v>137</v>
      </c>
      <c r="M55" s="48">
        <v>46173</v>
      </c>
      <c r="N55" s="48">
        <v>46184</v>
      </c>
      <c r="O55" s="46">
        <f t="shared" si="1"/>
        <v>63</v>
      </c>
      <c r="P55" s="46" t="str">
        <f t="shared" si="2"/>
        <v>杉生</v>
      </c>
      <c r="U55" s="46">
        <f t="shared" si="3"/>
        <v>140</v>
      </c>
      <c r="V55" s="46">
        <f t="shared" si="4"/>
        <v>17</v>
      </c>
      <c r="W55" s="46">
        <f t="shared" si="5"/>
        <v>0</v>
      </c>
      <c r="X55" s="46">
        <f t="shared" si="6"/>
        <v>157</v>
      </c>
      <c r="Y55" s="46">
        <f t="shared" si="27"/>
        <v>116</v>
      </c>
      <c r="Z55" s="46">
        <f t="shared" si="28"/>
        <v>0</v>
      </c>
      <c r="AA55" s="46">
        <f t="shared" si="9"/>
        <v>116</v>
      </c>
      <c r="AB55" s="46">
        <f t="shared" si="21"/>
        <v>126</v>
      </c>
      <c r="AC55" s="46">
        <f t="shared" si="22"/>
        <v>18</v>
      </c>
      <c r="AD55" s="46">
        <f t="shared" si="12"/>
        <v>144</v>
      </c>
      <c r="AE55" s="46">
        <f t="shared" si="13"/>
        <v>242</v>
      </c>
      <c r="AF55" s="46">
        <f t="shared" si="13"/>
        <v>18</v>
      </c>
      <c r="AG55" s="46">
        <f t="shared" si="14"/>
        <v>260</v>
      </c>
      <c r="AJ55" s="2"/>
    </row>
    <row r="56" spans="1:47" x14ac:dyDescent="0.15">
      <c r="A56" s="1">
        <v>28301</v>
      </c>
      <c r="B56" s="1" t="s">
        <v>136</v>
      </c>
      <c r="C56" s="1">
        <v>64</v>
      </c>
      <c r="D56" s="1" t="s">
        <v>102</v>
      </c>
      <c r="E56" s="1">
        <v>40</v>
      </c>
      <c r="F56" s="1">
        <v>0</v>
      </c>
      <c r="G56" s="1">
        <v>0</v>
      </c>
      <c r="H56" s="1">
        <v>36</v>
      </c>
      <c r="I56" s="1">
        <v>0</v>
      </c>
      <c r="J56" s="1">
        <v>42</v>
      </c>
      <c r="K56" s="1">
        <v>0</v>
      </c>
      <c r="L56" s="1" t="s">
        <v>137</v>
      </c>
      <c r="M56" s="48">
        <v>46173</v>
      </c>
      <c r="N56" s="48">
        <v>46184</v>
      </c>
      <c r="O56" s="46">
        <f t="shared" si="1"/>
        <v>64</v>
      </c>
      <c r="P56" s="46" t="str">
        <f t="shared" si="2"/>
        <v>西畑</v>
      </c>
      <c r="U56" s="46">
        <f t="shared" si="3"/>
        <v>40</v>
      </c>
      <c r="V56" s="46">
        <f t="shared" si="4"/>
        <v>0</v>
      </c>
      <c r="W56" s="46">
        <f t="shared" si="5"/>
        <v>0</v>
      </c>
      <c r="X56" s="46">
        <f t="shared" si="6"/>
        <v>40</v>
      </c>
      <c r="Y56" s="46">
        <f t="shared" si="27"/>
        <v>36</v>
      </c>
      <c r="Z56" s="46">
        <f t="shared" si="28"/>
        <v>0</v>
      </c>
      <c r="AA56" s="46">
        <f t="shared" si="9"/>
        <v>36</v>
      </c>
      <c r="AB56" s="46">
        <f t="shared" si="21"/>
        <v>42</v>
      </c>
      <c r="AC56" s="46">
        <f t="shared" si="22"/>
        <v>0</v>
      </c>
      <c r="AD56" s="46">
        <f t="shared" si="12"/>
        <v>42</v>
      </c>
      <c r="AE56" s="46">
        <f t="shared" si="13"/>
        <v>78</v>
      </c>
      <c r="AF56" s="46">
        <f t="shared" si="13"/>
        <v>0</v>
      </c>
      <c r="AG56" s="46">
        <f t="shared" si="14"/>
        <v>78</v>
      </c>
    </row>
    <row r="57" spans="1:47" x14ac:dyDescent="0.15">
      <c r="A57" s="1">
        <v>28301</v>
      </c>
      <c r="B57" s="1" t="s">
        <v>136</v>
      </c>
      <c r="C57" s="1">
        <v>65</v>
      </c>
      <c r="D57" s="1" t="s">
        <v>104</v>
      </c>
      <c r="E57" s="1">
        <v>98</v>
      </c>
      <c r="F57" s="1">
        <v>0</v>
      </c>
      <c r="G57" s="1">
        <v>0</v>
      </c>
      <c r="H57" s="1">
        <v>77</v>
      </c>
      <c r="I57" s="1">
        <v>0</v>
      </c>
      <c r="J57" s="1">
        <v>89</v>
      </c>
      <c r="K57" s="1">
        <v>0</v>
      </c>
      <c r="L57" s="1" t="s">
        <v>137</v>
      </c>
      <c r="M57" s="48">
        <v>46173</v>
      </c>
      <c r="N57" s="48">
        <v>46184</v>
      </c>
      <c r="O57" s="46">
        <f t="shared" si="1"/>
        <v>65</v>
      </c>
      <c r="P57" s="46" t="str">
        <f t="shared" si="2"/>
        <v>柏原</v>
      </c>
      <c r="U57" s="46">
        <f t="shared" si="3"/>
        <v>98</v>
      </c>
      <c r="V57" s="46">
        <f t="shared" si="4"/>
        <v>0</v>
      </c>
      <c r="W57" s="46">
        <f t="shared" si="5"/>
        <v>0</v>
      </c>
      <c r="X57" s="46">
        <f t="shared" si="6"/>
        <v>98</v>
      </c>
      <c r="Y57" s="46">
        <f t="shared" si="27"/>
        <v>77</v>
      </c>
      <c r="Z57" s="46">
        <f t="shared" si="28"/>
        <v>0</v>
      </c>
      <c r="AA57" s="46">
        <f t="shared" si="9"/>
        <v>77</v>
      </c>
      <c r="AB57" s="46">
        <f t="shared" si="21"/>
        <v>89</v>
      </c>
      <c r="AC57" s="46">
        <f t="shared" si="22"/>
        <v>0</v>
      </c>
      <c r="AD57" s="46">
        <f t="shared" si="12"/>
        <v>89</v>
      </c>
      <c r="AE57" s="46">
        <f t="shared" si="13"/>
        <v>166</v>
      </c>
      <c r="AF57" s="46">
        <f t="shared" si="13"/>
        <v>0</v>
      </c>
      <c r="AG57" s="46">
        <f t="shared" si="14"/>
        <v>166</v>
      </c>
    </row>
    <row r="58" spans="1:47" x14ac:dyDescent="0.15">
      <c r="A58" s="1">
        <v>28301</v>
      </c>
      <c r="B58" s="1" t="s">
        <v>136</v>
      </c>
      <c r="C58" s="1">
        <v>66</v>
      </c>
      <c r="D58" s="1" t="s">
        <v>105</v>
      </c>
      <c r="E58" s="1">
        <v>13</v>
      </c>
      <c r="F58" s="1">
        <v>1</v>
      </c>
      <c r="G58" s="1">
        <v>0</v>
      </c>
      <c r="H58" s="1">
        <v>11</v>
      </c>
      <c r="I58" s="1">
        <v>1</v>
      </c>
      <c r="J58" s="1">
        <v>8</v>
      </c>
      <c r="K58" s="1">
        <v>0</v>
      </c>
      <c r="L58" s="1" t="s">
        <v>137</v>
      </c>
      <c r="M58" s="48">
        <v>46173</v>
      </c>
      <c r="N58" s="48">
        <v>46184</v>
      </c>
      <c r="O58" s="46">
        <f t="shared" si="1"/>
        <v>66</v>
      </c>
      <c r="P58" s="46" t="str">
        <f t="shared" si="2"/>
        <v>万善荘</v>
      </c>
      <c r="U58" s="46">
        <f t="shared" si="3"/>
        <v>13</v>
      </c>
      <c r="V58" s="46">
        <f t="shared" si="4"/>
        <v>1</v>
      </c>
      <c r="W58" s="46">
        <f t="shared" si="5"/>
        <v>0</v>
      </c>
      <c r="X58" s="46">
        <f t="shared" si="6"/>
        <v>14</v>
      </c>
      <c r="Y58" s="46">
        <f t="shared" si="27"/>
        <v>11</v>
      </c>
      <c r="Z58" s="46">
        <f t="shared" si="28"/>
        <v>1</v>
      </c>
      <c r="AA58" s="46">
        <f t="shared" si="9"/>
        <v>12</v>
      </c>
      <c r="AB58" s="46">
        <f t="shared" si="21"/>
        <v>8</v>
      </c>
      <c r="AC58" s="46">
        <f t="shared" si="22"/>
        <v>0</v>
      </c>
      <c r="AD58" s="46">
        <f t="shared" si="12"/>
        <v>8</v>
      </c>
      <c r="AE58" s="46">
        <f t="shared" si="13"/>
        <v>19</v>
      </c>
      <c r="AF58" s="46">
        <f t="shared" si="13"/>
        <v>1</v>
      </c>
      <c r="AG58" s="46">
        <f t="shared" si="14"/>
        <v>20</v>
      </c>
    </row>
    <row r="59" spans="1:47" x14ac:dyDescent="0.15">
      <c r="A59" s="1">
        <v>28301</v>
      </c>
      <c r="B59" s="1" t="s">
        <v>136</v>
      </c>
      <c r="C59" s="1">
        <v>67</v>
      </c>
      <c r="D59" s="1" t="s">
        <v>107</v>
      </c>
      <c r="E59" s="1">
        <v>112</v>
      </c>
      <c r="F59" s="1">
        <v>1</v>
      </c>
      <c r="G59" s="1">
        <v>0</v>
      </c>
      <c r="H59" s="1">
        <v>121</v>
      </c>
      <c r="I59" s="1">
        <v>1</v>
      </c>
      <c r="J59" s="1">
        <v>143</v>
      </c>
      <c r="K59" s="1">
        <v>0</v>
      </c>
      <c r="L59" s="1" t="s">
        <v>137</v>
      </c>
      <c r="M59" s="48">
        <v>46173</v>
      </c>
      <c r="N59" s="48">
        <v>46184</v>
      </c>
      <c r="O59" s="46">
        <f t="shared" si="1"/>
        <v>67</v>
      </c>
      <c r="P59" s="46" t="str">
        <f t="shared" si="2"/>
        <v>東山</v>
      </c>
      <c r="U59" s="46">
        <f t="shared" si="3"/>
        <v>112</v>
      </c>
      <c r="V59" s="46">
        <f t="shared" si="4"/>
        <v>1</v>
      </c>
      <c r="W59" s="46">
        <f t="shared" si="5"/>
        <v>0</v>
      </c>
      <c r="X59" s="46">
        <f t="shared" si="6"/>
        <v>113</v>
      </c>
      <c r="Y59" s="46">
        <f t="shared" si="27"/>
        <v>121</v>
      </c>
      <c r="Z59" s="46">
        <f t="shared" si="28"/>
        <v>1</v>
      </c>
      <c r="AA59" s="46">
        <f t="shared" si="9"/>
        <v>122</v>
      </c>
      <c r="AB59" s="46">
        <f t="shared" si="21"/>
        <v>143</v>
      </c>
      <c r="AC59" s="46">
        <f t="shared" si="22"/>
        <v>0</v>
      </c>
      <c r="AD59" s="46">
        <f t="shared" si="12"/>
        <v>143</v>
      </c>
      <c r="AE59" s="46">
        <f t="shared" si="13"/>
        <v>264</v>
      </c>
      <c r="AF59" s="46">
        <f t="shared" si="13"/>
        <v>1</v>
      </c>
      <c r="AG59" s="46">
        <f t="shared" si="14"/>
        <v>265</v>
      </c>
    </row>
    <row r="60" spans="1:47" x14ac:dyDescent="0.15">
      <c r="A60" s="1">
        <v>28301</v>
      </c>
      <c r="B60" s="1" t="s">
        <v>136</v>
      </c>
      <c r="C60" s="1">
        <v>68</v>
      </c>
      <c r="D60" s="1" t="s">
        <v>117</v>
      </c>
      <c r="E60" s="1">
        <v>62</v>
      </c>
      <c r="F60" s="1">
        <v>2</v>
      </c>
      <c r="G60" s="1">
        <v>1</v>
      </c>
      <c r="H60" s="1">
        <v>56</v>
      </c>
      <c r="I60" s="1">
        <v>1</v>
      </c>
      <c r="J60" s="1">
        <v>62</v>
      </c>
      <c r="K60" s="1">
        <v>3</v>
      </c>
      <c r="L60" s="1" t="s">
        <v>137</v>
      </c>
      <c r="M60" s="48">
        <v>46173</v>
      </c>
      <c r="N60" s="48">
        <v>46184</v>
      </c>
      <c r="O60" s="46">
        <f t="shared" si="1"/>
        <v>68</v>
      </c>
      <c r="P60" s="46" t="str">
        <f t="shared" si="2"/>
        <v>猪名川グリーンランド</v>
      </c>
      <c r="U60" s="46">
        <f t="shared" si="3"/>
        <v>62</v>
      </c>
      <c r="V60" s="46">
        <f t="shared" si="4"/>
        <v>2</v>
      </c>
      <c r="W60" s="46">
        <f t="shared" si="5"/>
        <v>1</v>
      </c>
      <c r="X60" s="46">
        <f t="shared" si="6"/>
        <v>65</v>
      </c>
      <c r="Y60" s="46">
        <f t="shared" si="27"/>
        <v>56</v>
      </c>
      <c r="Z60" s="46">
        <f t="shared" si="28"/>
        <v>1</v>
      </c>
      <c r="AA60" s="46">
        <f t="shared" si="9"/>
        <v>57</v>
      </c>
      <c r="AB60" s="46">
        <f t="shared" si="21"/>
        <v>62</v>
      </c>
      <c r="AC60" s="46">
        <f t="shared" si="22"/>
        <v>3</v>
      </c>
      <c r="AD60" s="46">
        <f t="shared" si="12"/>
        <v>65</v>
      </c>
      <c r="AE60" s="46">
        <f t="shared" si="13"/>
        <v>118</v>
      </c>
      <c r="AF60" s="46">
        <f t="shared" si="13"/>
        <v>4</v>
      </c>
      <c r="AG60" s="46">
        <f t="shared" si="14"/>
        <v>122</v>
      </c>
    </row>
    <row r="61" spans="1:47" x14ac:dyDescent="0.15">
      <c r="A61" s="1">
        <v>28301</v>
      </c>
      <c r="B61" s="1" t="s">
        <v>136</v>
      </c>
      <c r="C61" s="1">
        <v>69</v>
      </c>
      <c r="D61" s="1" t="s">
        <v>111</v>
      </c>
      <c r="E61" s="1">
        <v>367</v>
      </c>
      <c r="F61" s="1">
        <v>3</v>
      </c>
      <c r="G61" s="1">
        <v>3</v>
      </c>
      <c r="H61" s="1">
        <v>360</v>
      </c>
      <c r="I61" s="1">
        <v>6</v>
      </c>
      <c r="J61" s="1">
        <v>347</v>
      </c>
      <c r="K61" s="1">
        <v>0</v>
      </c>
      <c r="L61" s="1" t="s">
        <v>137</v>
      </c>
      <c r="M61" s="48">
        <v>46173</v>
      </c>
      <c r="N61" s="48">
        <v>46184</v>
      </c>
      <c r="O61" s="46">
        <f t="shared" si="1"/>
        <v>69</v>
      </c>
      <c r="P61" s="46" t="str">
        <f t="shared" si="2"/>
        <v>旭ヶ丘</v>
      </c>
      <c r="U61" s="46">
        <f t="shared" si="3"/>
        <v>367</v>
      </c>
      <c r="V61" s="46">
        <f t="shared" si="4"/>
        <v>3</v>
      </c>
      <c r="W61" s="46">
        <f t="shared" si="5"/>
        <v>3</v>
      </c>
      <c r="X61" s="46">
        <f t="shared" si="6"/>
        <v>373</v>
      </c>
      <c r="Y61" s="46">
        <f t="shared" si="27"/>
        <v>360</v>
      </c>
      <c r="Z61" s="46">
        <f t="shared" si="28"/>
        <v>6</v>
      </c>
      <c r="AA61" s="46">
        <f t="shared" si="9"/>
        <v>366</v>
      </c>
      <c r="AB61" s="46">
        <f t="shared" si="21"/>
        <v>347</v>
      </c>
      <c r="AC61" s="46">
        <f t="shared" si="22"/>
        <v>0</v>
      </c>
      <c r="AD61" s="46">
        <f t="shared" si="12"/>
        <v>347</v>
      </c>
      <c r="AE61" s="46">
        <f t="shared" si="13"/>
        <v>707</v>
      </c>
      <c r="AF61" s="46">
        <f t="shared" si="13"/>
        <v>6</v>
      </c>
      <c r="AG61" s="46">
        <f t="shared" si="14"/>
        <v>713</v>
      </c>
    </row>
    <row r="62" spans="1:47" x14ac:dyDescent="0.15">
      <c r="A62" s="1">
        <v>28301</v>
      </c>
      <c r="B62" s="1" t="s">
        <v>136</v>
      </c>
      <c r="C62" s="1">
        <v>70</v>
      </c>
      <c r="D62" s="1" t="s">
        <v>113</v>
      </c>
      <c r="E62" s="1">
        <v>18</v>
      </c>
      <c r="F62" s="1">
        <v>0</v>
      </c>
      <c r="G62" s="1">
        <v>1</v>
      </c>
      <c r="H62" s="1">
        <v>12</v>
      </c>
      <c r="I62" s="1">
        <v>0</v>
      </c>
      <c r="J62" s="1">
        <v>15</v>
      </c>
      <c r="K62" s="1">
        <v>1</v>
      </c>
      <c r="L62" s="1" t="s">
        <v>137</v>
      </c>
      <c r="M62" s="48">
        <v>46173</v>
      </c>
      <c r="N62" s="48">
        <v>46184</v>
      </c>
      <c r="O62" s="46">
        <f t="shared" si="1"/>
        <v>70</v>
      </c>
      <c r="P62" s="46" t="str">
        <f t="shared" si="2"/>
        <v>尾花</v>
      </c>
      <c r="U62" s="46">
        <f t="shared" si="3"/>
        <v>18</v>
      </c>
      <c r="V62" s="46">
        <f t="shared" si="4"/>
        <v>0</v>
      </c>
      <c r="W62" s="46">
        <f t="shared" si="5"/>
        <v>1</v>
      </c>
      <c r="X62" s="46">
        <f t="shared" si="6"/>
        <v>19</v>
      </c>
      <c r="Y62" s="46">
        <f t="shared" si="27"/>
        <v>12</v>
      </c>
      <c r="Z62" s="46">
        <f t="shared" si="28"/>
        <v>0</v>
      </c>
      <c r="AA62" s="46">
        <f t="shared" si="9"/>
        <v>12</v>
      </c>
      <c r="AB62" s="46">
        <f t="shared" si="21"/>
        <v>15</v>
      </c>
      <c r="AC62" s="46">
        <f t="shared" si="22"/>
        <v>1</v>
      </c>
      <c r="AD62" s="46">
        <f t="shared" si="12"/>
        <v>16</v>
      </c>
      <c r="AE62" s="46">
        <f t="shared" si="13"/>
        <v>27</v>
      </c>
      <c r="AF62" s="46">
        <f t="shared" si="13"/>
        <v>1</v>
      </c>
      <c r="AG62" s="46">
        <f t="shared" si="14"/>
        <v>28</v>
      </c>
    </row>
    <row r="63" spans="1:47" x14ac:dyDescent="0.15">
      <c r="A63" s="1">
        <v>28301</v>
      </c>
      <c r="B63" s="1" t="s">
        <v>136</v>
      </c>
      <c r="C63" s="1">
        <v>71</v>
      </c>
      <c r="D63" s="1" t="s">
        <v>114</v>
      </c>
      <c r="E63" s="1">
        <v>36</v>
      </c>
      <c r="F63" s="1">
        <v>0</v>
      </c>
      <c r="G63" s="1">
        <v>0</v>
      </c>
      <c r="H63" s="1">
        <v>33</v>
      </c>
      <c r="I63" s="1">
        <v>0</v>
      </c>
      <c r="J63" s="1">
        <v>27</v>
      </c>
      <c r="K63" s="1">
        <v>0</v>
      </c>
      <c r="L63" s="1" t="s">
        <v>137</v>
      </c>
      <c r="M63" s="48">
        <v>46173</v>
      </c>
      <c r="N63" s="48">
        <v>46184</v>
      </c>
      <c r="O63" s="46">
        <f t="shared" si="1"/>
        <v>71</v>
      </c>
      <c r="P63" s="46" t="str">
        <f t="shared" si="2"/>
        <v>ハウディー猪名川</v>
      </c>
      <c r="U63" s="46">
        <f t="shared" si="3"/>
        <v>36</v>
      </c>
      <c r="V63" s="46">
        <f t="shared" si="4"/>
        <v>0</v>
      </c>
      <c r="W63" s="46">
        <f t="shared" si="5"/>
        <v>0</v>
      </c>
      <c r="X63" s="46">
        <f t="shared" si="6"/>
        <v>36</v>
      </c>
      <c r="Y63" s="46">
        <f t="shared" si="27"/>
        <v>33</v>
      </c>
      <c r="Z63" s="46">
        <f t="shared" si="28"/>
        <v>0</v>
      </c>
      <c r="AA63" s="46">
        <f t="shared" si="9"/>
        <v>33</v>
      </c>
      <c r="AB63" s="46">
        <f t="shared" si="21"/>
        <v>27</v>
      </c>
      <c r="AC63" s="46">
        <f t="shared" si="22"/>
        <v>0</v>
      </c>
      <c r="AD63" s="46">
        <f t="shared" si="12"/>
        <v>27</v>
      </c>
      <c r="AE63" s="46">
        <f t="shared" si="13"/>
        <v>60</v>
      </c>
      <c r="AF63" s="46">
        <f t="shared" si="13"/>
        <v>0</v>
      </c>
      <c r="AG63" s="46">
        <f t="shared" si="14"/>
        <v>60</v>
      </c>
    </row>
    <row r="64" spans="1:47" x14ac:dyDescent="0.15">
      <c r="A64" s="1">
        <v>28301</v>
      </c>
      <c r="B64" s="1" t="s">
        <v>136</v>
      </c>
      <c r="C64" s="1">
        <v>72</v>
      </c>
      <c r="D64" s="1" t="s">
        <v>115</v>
      </c>
      <c r="E64" s="1">
        <v>16</v>
      </c>
      <c r="F64" s="1">
        <v>0</v>
      </c>
      <c r="G64" s="1">
        <v>0</v>
      </c>
      <c r="H64" s="1">
        <v>14</v>
      </c>
      <c r="I64" s="1">
        <v>0</v>
      </c>
      <c r="J64" s="1">
        <v>18</v>
      </c>
      <c r="K64" s="1">
        <v>0</v>
      </c>
      <c r="L64" s="1" t="s">
        <v>137</v>
      </c>
      <c r="M64" s="48">
        <v>46173</v>
      </c>
      <c r="N64" s="48">
        <v>46184</v>
      </c>
      <c r="O64" s="46">
        <f t="shared" si="1"/>
        <v>72</v>
      </c>
      <c r="P64" s="46" t="str">
        <f t="shared" si="2"/>
        <v>川向</v>
      </c>
      <c r="U64" s="46">
        <f t="shared" si="3"/>
        <v>16</v>
      </c>
      <c r="V64" s="46">
        <f t="shared" si="4"/>
        <v>0</v>
      </c>
      <c r="W64" s="46">
        <f t="shared" si="5"/>
        <v>0</v>
      </c>
      <c r="X64" s="46">
        <f t="shared" si="6"/>
        <v>16</v>
      </c>
      <c r="Y64" s="46">
        <f t="shared" si="27"/>
        <v>14</v>
      </c>
      <c r="Z64" s="46">
        <f t="shared" si="28"/>
        <v>0</v>
      </c>
      <c r="AA64" s="46">
        <f t="shared" si="9"/>
        <v>14</v>
      </c>
      <c r="AB64" s="46">
        <f t="shared" si="21"/>
        <v>18</v>
      </c>
      <c r="AC64" s="46">
        <f t="shared" si="22"/>
        <v>0</v>
      </c>
      <c r="AD64" s="46">
        <f t="shared" si="12"/>
        <v>18</v>
      </c>
      <c r="AE64" s="46">
        <f t="shared" si="13"/>
        <v>32</v>
      </c>
      <c r="AF64" s="46">
        <f t="shared" si="13"/>
        <v>0</v>
      </c>
      <c r="AG64" s="46">
        <f t="shared" si="14"/>
        <v>32</v>
      </c>
    </row>
    <row r="65" spans="1:33" s="10" customFormat="1" x14ac:dyDescent="0.15">
      <c r="A65" s="1">
        <v>28301</v>
      </c>
      <c r="B65" s="1" t="s">
        <v>136</v>
      </c>
      <c r="C65" s="1">
        <v>73</v>
      </c>
      <c r="D65" s="1" t="s">
        <v>116</v>
      </c>
      <c r="E65" s="1">
        <v>52</v>
      </c>
      <c r="F65" s="1">
        <v>0</v>
      </c>
      <c r="G65" s="1">
        <v>1</v>
      </c>
      <c r="H65" s="1">
        <v>53</v>
      </c>
      <c r="I65" s="1">
        <v>1</v>
      </c>
      <c r="J65" s="1">
        <v>53</v>
      </c>
      <c r="K65" s="1">
        <v>0</v>
      </c>
      <c r="L65" s="1" t="s">
        <v>137</v>
      </c>
      <c r="M65" s="48">
        <v>46173</v>
      </c>
      <c r="N65" s="48">
        <v>46184</v>
      </c>
      <c r="O65" s="46">
        <f t="shared" si="1"/>
        <v>73</v>
      </c>
      <c r="P65" s="46" t="str">
        <f t="shared" si="2"/>
        <v>アイディタウン笹尾</v>
      </c>
      <c r="Q65" s="46"/>
      <c r="R65" s="46"/>
      <c r="S65" s="46"/>
      <c r="T65" s="46"/>
      <c r="U65" s="46">
        <f t="shared" si="3"/>
        <v>52</v>
      </c>
      <c r="V65" s="46">
        <f t="shared" si="4"/>
        <v>0</v>
      </c>
      <c r="W65" s="46">
        <f t="shared" si="5"/>
        <v>1</v>
      </c>
      <c r="X65" s="46">
        <f t="shared" ref="X65" si="33">SUM(U65:W65)</f>
        <v>53</v>
      </c>
      <c r="Y65" s="46">
        <f t="shared" si="27"/>
        <v>53</v>
      </c>
      <c r="Z65" s="46">
        <f t="shared" si="28"/>
        <v>1</v>
      </c>
      <c r="AA65" s="46">
        <f t="shared" ref="AA65" si="34">SUM(Y65:Z65)</f>
        <v>54</v>
      </c>
      <c r="AB65" s="46">
        <f t="shared" si="21"/>
        <v>53</v>
      </c>
      <c r="AC65" s="46">
        <f t="shared" si="22"/>
        <v>0</v>
      </c>
      <c r="AD65" s="46">
        <f t="shared" ref="AD65" si="35">SUM(AB65:AC65)</f>
        <v>53</v>
      </c>
      <c r="AE65" s="46">
        <f t="shared" ref="AE65:AF65" si="36">Y65+AB65</f>
        <v>106</v>
      </c>
      <c r="AF65" s="46">
        <f t="shared" si="36"/>
        <v>1</v>
      </c>
      <c r="AG65" s="46">
        <f t="shared" ref="AG65" si="37">AE65+AF65</f>
        <v>107</v>
      </c>
    </row>
    <row r="66" spans="1:33" x14ac:dyDescent="0.15"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</row>
    <row r="67" spans="1:33" x14ac:dyDescent="0.15"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</row>
    <row r="68" spans="1:33" x14ac:dyDescent="0.15"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</row>
    <row r="69" spans="1:33" x14ac:dyDescent="0.15"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</row>
  </sheetData>
  <mergeCells count="33">
    <mergeCell ref="AP7:AQ7"/>
    <mergeCell ref="AP8:AP11"/>
    <mergeCell ref="AP13:AQ13"/>
    <mergeCell ref="AJ1:AQ1"/>
    <mergeCell ref="AP3:AQ3"/>
    <mergeCell ref="AP4:AQ4"/>
    <mergeCell ref="AP5:AQ5"/>
    <mergeCell ref="AP6:AQ6"/>
    <mergeCell ref="AR13:AU13"/>
    <mergeCell ref="AP15:AQ15"/>
    <mergeCell ref="AP17:AQ17"/>
    <mergeCell ref="AP35:AQ35"/>
    <mergeCell ref="AP19:AQ19"/>
    <mergeCell ref="AP20:AQ20"/>
    <mergeCell ref="AP21:AQ21"/>
    <mergeCell ref="AP22:AQ22"/>
    <mergeCell ref="AP23:AQ23"/>
    <mergeCell ref="AP24:AQ24"/>
    <mergeCell ref="AP29:AQ29"/>
    <mergeCell ref="AP31:AQ31"/>
    <mergeCell ref="AP32:AQ32"/>
    <mergeCell ref="AP33:AQ33"/>
    <mergeCell ref="AP34:AQ34"/>
    <mergeCell ref="AP18:AQ18"/>
    <mergeCell ref="AP48:AQ48"/>
    <mergeCell ref="AP49:AQ49"/>
    <mergeCell ref="AP50:AQ50"/>
    <mergeCell ref="AP36:AQ36"/>
    <mergeCell ref="AP37:AQ37"/>
    <mergeCell ref="AP38:AQ38"/>
    <mergeCell ref="AP45:AQ45"/>
    <mergeCell ref="AP46:AQ46"/>
    <mergeCell ref="AP47:AQ47"/>
  </mergeCells>
  <phoneticPr fontId="4"/>
  <pageMargins left="0.7" right="0.7" top="0.75" bottom="0.75" header="0.3" footer="0.3"/>
  <pageSetup paperSize="9" scale="8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2026.4</vt:lpstr>
      <vt:lpstr>2026.5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workadmin</dc:creator>
  <cp:lastModifiedBy>村木 尋之</cp:lastModifiedBy>
  <cp:lastPrinted>2026-03-02T07:52:07Z</cp:lastPrinted>
  <dcterms:created xsi:type="dcterms:W3CDTF">2018-05-07T06:47:26Z</dcterms:created>
  <dcterms:modified xsi:type="dcterms:W3CDTF">2026-06-11T03:51:01Z</dcterms:modified>
</cp:coreProperties>
</file>